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'1'!$A$1:$H$190</definedName>
  </definedNames>
  <calcPr calcId="124519" iterate="1"/>
</workbook>
</file>

<file path=xl/calcChain.xml><?xml version="1.0" encoding="utf-8"?>
<calcChain xmlns="http://schemas.openxmlformats.org/spreadsheetml/2006/main">
  <c r="H116" i="74"/>
  <c r="H31"/>
  <c r="C134"/>
  <c r="C43"/>
  <c r="H154" l="1"/>
  <c r="H156"/>
  <c r="H157"/>
  <c r="H158"/>
  <c r="H159"/>
  <c r="H160"/>
  <c r="H161"/>
  <c r="H19"/>
  <c r="H164"/>
  <c r="H165"/>
  <c r="H81"/>
  <c r="H82"/>
  <c r="H74"/>
  <c r="H66"/>
  <c r="H26"/>
  <c r="D134"/>
  <c r="E134"/>
  <c r="F171"/>
  <c r="G171"/>
  <c r="F135"/>
  <c r="H177"/>
  <c r="H179"/>
  <c r="F170"/>
  <c r="G170"/>
  <c r="F169"/>
  <c r="G169"/>
  <c r="F168"/>
  <c r="G168"/>
  <c r="H163"/>
  <c r="H162"/>
  <c r="H11"/>
  <c r="H189" l="1"/>
  <c r="H188"/>
  <c r="H187"/>
  <c r="H186"/>
  <c r="H185"/>
  <c r="H182"/>
  <c r="H181"/>
  <c r="H138"/>
  <c r="H127"/>
  <c r="H112"/>
  <c r="H80"/>
  <c r="H60"/>
  <c r="H25"/>
  <c r="H20"/>
  <c r="F130"/>
  <c r="F167"/>
  <c r="G167"/>
  <c r="F125"/>
  <c r="C178"/>
  <c r="H134" l="1"/>
  <c r="H136"/>
  <c r="H137"/>
  <c r="F131"/>
  <c r="H59"/>
  <c r="H44"/>
  <c r="H45"/>
  <c r="H46"/>
  <c r="H47"/>
  <c r="H48"/>
  <c r="E133"/>
  <c r="F155"/>
  <c r="G155"/>
  <c r="G130"/>
  <c r="H135"/>
  <c r="H107"/>
  <c r="H108"/>
  <c r="H109"/>
  <c r="H110"/>
  <c r="H111"/>
  <c r="H79"/>
  <c r="H75"/>
  <c r="H76"/>
  <c r="H77"/>
  <c r="H78"/>
  <c r="H13"/>
  <c r="G180"/>
  <c r="G179"/>
  <c r="F179"/>
  <c r="E178"/>
  <c r="H178" s="1"/>
  <c r="D178"/>
  <c r="G166"/>
  <c r="F166"/>
  <c r="H152"/>
  <c r="H153"/>
  <c r="G160"/>
  <c r="G138"/>
  <c r="G139"/>
  <c r="G140"/>
  <c r="G141"/>
  <c r="G142"/>
  <c r="G143"/>
  <c r="F138"/>
  <c r="F139"/>
  <c r="F140"/>
  <c r="F141"/>
  <c r="F142"/>
  <c r="F143"/>
  <c r="G61"/>
  <c r="G62"/>
  <c r="F61"/>
  <c r="G81"/>
  <c r="C65"/>
  <c r="G189" l="1"/>
  <c r="G188"/>
  <c r="G187"/>
  <c r="G186"/>
  <c r="G185"/>
  <c r="G182"/>
  <c r="G181"/>
  <c r="G178"/>
  <c r="G177"/>
  <c r="G172"/>
  <c r="G165"/>
  <c r="G164"/>
  <c r="G163"/>
  <c r="G162"/>
  <c r="G161"/>
  <c r="G159"/>
  <c r="G158"/>
  <c r="G157"/>
  <c r="G156"/>
  <c r="G154"/>
  <c r="G153"/>
  <c r="G152"/>
  <c r="G151"/>
  <c r="G150"/>
  <c r="G149"/>
  <c r="G148"/>
  <c r="G147"/>
  <c r="G146"/>
  <c r="G145"/>
  <c r="G144"/>
  <c r="G137"/>
  <c r="G136"/>
  <c r="G135"/>
  <c r="G132"/>
  <c r="G131"/>
  <c r="G129"/>
  <c r="G128"/>
  <c r="G127"/>
  <c r="G126"/>
  <c r="G125"/>
  <c r="G124"/>
  <c r="G123"/>
  <c r="G122"/>
  <c r="G118"/>
  <c r="G117"/>
  <c r="G116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7"/>
  <c r="G86"/>
  <c r="G85"/>
  <c r="G83"/>
  <c r="G82"/>
  <c r="G80"/>
  <c r="G79"/>
  <c r="G78"/>
  <c r="G77"/>
  <c r="G76"/>
  <c r="G75"/>
  <c r="G74"/>
  <c r="G73"/>
  <c r="G72"/>
  <c r="G71"/>
  <c r="G70"/>
  <c r="G69"/>
  <c r="G68"/>
  <c r="G67"/>
  <c r="G66"/>
  <c r="G63"/>
  <c r="G60"/>
  <c r="G59"/>
  <c r="G58"/>
  <c r="G57"/>
  <c r="G56"/>
  <c r="G55"/>
  <c r="G54"/>
  <c r="G53"/>
  <c r="G52"/>
  <c r="G51"/>
  <c r="G50"/>
  <c r="G49"/>
  <c r="G48"/>
  <c r="G47"/>
  <c r="G46"/>
  <c r="G45"/>
  <c r="G44"/>
  <c r="G42"/>
  <c r="G40"/>
  <c r="G38"/>
  <c r="G33"/>
  <c r="G32"/>
  <c r="G31"/>
  <c r="G30"/>
  <c r="G29"/>
  <c r="G28"/>
  <c r="G27"/>
  <c r="G26"/>
  <c r="G25"/>
  <c r="G24"/>
  <c r="G23"/>
  <c r="G22"/>
  <c r="G20"/>
  <c r="H131"/>
  <c r="H114"/>
  <c r="H113"/>
  <c r="F177"/>
  <c r="F178"/>
  <c r="F165"/>
  <c r="F161"/>
  <c r="F154"/>
  <c r="E65" l="1"/>
  <c r="D65"/>
  <c r="C89" l="1"/>
  <c r="C21"/>
  <c r="D21"/>
  <c r="H56"/>
  <c r="H57"/>
  <c r="H58"/>
  <c r="F156"/>
  <c r="F157"/>
  <c r="F158"/>
  <c r="H144"/>
  <c r="H145"/>
  <c r="H146"/>
  <c r="H147"/>
  <c r="H148"/>
  <c r="H149"/>
  <c r="H150"/>
  <c r="H151"/>
  <c r="F118"/>
  <c r="F114"/>
  <c r="F113"/>
  <c r="F44"/>
  <c r="F45"/>
  <c r="F46"/>
  <c r="F47"/>
  <c r="F48"/>
  <c r="G134"/>
  <c r="E89"/>
  <c r="D89"/>
  <c r="F82"/>
  <c r="F137"/>
  <c r="H129"/>
  <c r="H126"/>
  <c r="H55"/>
  <c r="H14"/>
  <c r="G89" l="1"/>
  <c r="F153"/>
  <c r="F152"/>
  <c r="F151"/>
  <c r="F76"/>
  <c r="F77"/>
  <c r="F67"/>
  <c r="F68"/>
  <c r="F69"/>
  <c r="F70"/>
  <c r="F71"/>
  <c r="F72"/>
  <c r="F73"/>
  <c r="F74"/>
  <c r="F60"/>
  <c r="F57"/>
  <c r="F51"/>
  <c r="H38"/>
  <c r="H40"/>
  <c r="F134" l="1"/>
  <c r="F172"/>
  <c r="F150"/>
  <c r="F148"/>
  <c r="E115"/>
  <c r="C115"/>
  <c r="D115"/>
  <c r="H117"/>
  <c r="F116"/>
  <c r="H52"/>
  <c r="H54"/>
  <c r="F54"/>
  <c r="F63"/>
  <c r="F144"/>
  <c r="F145"/>
  <c r="F146"/>
  <c r="F147"/>
  <c r="H67"/>
  <c r="H68"/>
  <c r="H69"/>
  <c r="H70"/>
  <c r="H71"/>
  <c r="H72"/>
  <c r="H73"/>
  <c r="G115" l="1"/>
  <c r="H115"/>
  <c r="F38" l="1"/>
  <c r="F40"/>
  <c r="D184"/>
  <c r="E184"/>
  <c r="C184"/>
  <c r="D121"/>
  <c r="E121"/>
  <c r="C121"/>
  <c r="F129"/>
  <c r="F115"/>
  <c r="F117"/>
  <c r="H104"/>
  <c r="F107"/>
  <c r="F108"/>
  <c r="F109"/>
  <c r="F110"/>
  <c r="F111"/>
  <c r="F112"/>
  <c r="F55"/>
  <c r="F53"/>
  <c r="H184" l="1"/>
  <c r="G184"/>
  <c r="G121"/>
  <c r="D41"/>
  <c r="E41"/>
  <c r="C41"/>
  <c r="F14"/>
  <c r="G14"/>
  <c r="C183"/>
  <c r="C176"/>
  <c r="C175" s="1"/>
  <c r="C174" s="1"/>
  <c r="C173" s="1"/>
  <c r="C133"/>
  <c r="C120"/>
  <c r="C88"/>
  <c r="C39"/>
  <c r="C37"/>
  <c r="C18"/>
  <c r="C10"/>
  <c r="F189"/>
  <c r="F186"/>
  <c r="F128"/>
  <c r="F127"/>
  <c r="H133" l="1"/>
  <c r="C119"/>
  <c r="G41"/>
  <c r="C84"/>
  <c r="C17"/>
  <c r="C7"/>
  <c r="C36"/>
  <c r="C6" l="1"/>
  <c r="H105" l="1"/>
  <c r="G19" l="1"/>
  <c r="G15"/>
  <c r="G13"/>
  <c r="G12"/>
  <c r="G11"/>
  <c r="G9"/>
  <c r="G8"/>
  <c r="H124" l="1"/>
  <c r="H123"/>
  <c r="H122"/>
  <c r="H103"/>
  <c r="H102"/>
  <c r="H101"/>
  <c r="H100"/>
  <c r="H99"/>
  <c r="H98"/>
  <c r="H97"/>
  <c r="H96"/>
  <c r="H95"/>
  <c r="H94"/>
  <c r="H93"/>
  <c r="H92"/>
  <c r="H91"/>
  <c r="H90"/>
  <c r="H87"/>
  <c r="H86"/>
  <c r="H85"/>
  <c r="H30"/>
  <c r="H28"/>
  <c r="H27"/>
  <c r="H24"/>
  <c r="H23"/>
  <c r="H22"/>
  <c r="H16"/>
  <c r="H12"/>
  <c r="H9"/>
  <c r="H8"/>
  <c r="F181" l="1"/>
  <c r="F164"/>
  <c r="E183"/>
  <c r="D183"/>
  <c r="E176"/>
  <c r="H176" s="1"/>
  <c r="D176"/>
  <c r="D175" s="1"/>
  <c r="G183" l="1"/>
  <c r="H183"/>
  <c r="G176"/>
  <c r="F176"/>
  <c r="E175"/>
  <c r="F183"/>
  <c r="F184"/>
  <c r="D174"/>
  <c r="D173" s="1"/>
  <c r="F136"/>
  <c r="F122"/>
  <c r="F106"/>
  <c r="F105"/>
  <c r="F104"/>
  <c r="F103"/>
  <c r="F102"/>
  <c r="F99"/>
  <c r="F98"/>
  <c r="F95"/>
  <c r="F94"/>
  <c r="F93"/>
  <c r="F92"/>
  <c r="F91"/>
  <c r="F90"/>
  <c r="F87"/>
  <c r="F86"/>
  <c r="F85"/>
  <c r="F66"/>
  <c r="F58"/>
  <c r="F52"/>
  <c r="E39"/>
  <c r="E37"/>
  <c r="D133"/>
  <c r="D120"/>
  <c r="D88"/>
  <c r="D84" s="1"/>
  <c r="D64"/>
  <c r="D43" s="1"/>
  <c r="D39"/>
  <c r="D37"/>
  <c r="G175" l="1"/>
  <c r="H175"/>
  <c r="D119"/>
  <c r="G133"/>
  <c r="G39"/>
  <c r="H39"/>
  <c r="G37"/>
  <c r="H37"/>
  <c r="E36"/>
  <c r="G36" s="1"/>
  <c r="D36"/>
  <c r="F37"/>
  <c r="F39"/>
  <c r="E120"/>
  <c r="E119" s="1"/>
  <c r="H121"/>
  <c r="E88"/>
  <c r="H89"/>
  <c r="E174"/>
  <c r="H174" s="1"/>
  <c r="E64"/>
  <c r="E43" s="1"/>
  <c r="F175"/>
  <c r="F133"/>
  <c r="F65"/>
  <c r="F124"/>
  <c r="F89"/>
  <c r="F121"/>
  <c r="G174" l="1"/>
  <c r="E173"/>
  <c r="H173" s="1"/>
  <c r="D35"/>
  <c r="D34" s="1"/>
  <c r="E84"/>
  <c r="G84" s="1"/>
  <c r="G88"/>
  <c r="G119"/>
  <c r="G120"/>
  <c r="H120"/>
  <c r="F120"/>
  <c r="F174"/>
  <c r="F88"/>
  <c r="F64"/>
  <c r="H88"/>
  <c r="F19"/>
  <c r="G173" l="1"/>
  <c r="H119"/>
  <c r="F119"/>
  <c r="F173"/>
  <c r="H84"/>
  <c r="F84"/>
  <c r="F43"/>
  <c r="E35"/>
  <c r="F32"/>
  <c r="F31"/>
  <c r="F30"/>
  <c r="F29"/>
  <c r="F28"/>
  <c r="F27"/>
  <c r="F26"/>
  <c r="F25"/>
  <c r="F24"/>
  <c r="F23"/>
  <c r="F22"/>
  <c r="E34" l="1"/>
  <c r="F35"/>
  <c r="F16"/>
  <c r="F34" l="1"/>
  <c r="E21"/>
  <c r="G21" s="1"/>
  <c r="D18"/>
  <c r="F15"/>
  <c r="F13"/>
  <c r="F12"/>
  <c r="F11"/>
  <c r="E10"/>
  <c r="H10" s="1"/>
  <c r="D10"/>
  <c r="D7" s="1"/>
  <c r="F9"/>
  <c r="F8"/>
  <c r="E7" l="1"/>
  <c r="G7" s="1"/>
  <c r="G10"/>
  <c r="E18"/>
  <c r="H21"/>
  <c r="F21"/>
  <c r="F10"/>
  <c r="D17"/>
  <c r="D6" s="1"/>
  <c r="D190" s="1"/>
  <c r="H18" l="1"/>
  <c r="G18"/>
  <c r="H7"/>
  <c r="E17"/>
  <c r="F7"/>
  <c r="F18"/>
  <c r="H17" l="1"/>
  <c r="G17"/>
  <c r="F17"/>
  <c r="E6"/>
  <c r="E190" l="1"/>
  <c r="F190" s="1"/>
  <c r="G6"/>
  <c r="H6"/>
  <c r="F6"/>
  <c r="C64" l="1"/>
  <c r="C35" s="1"/>
  <c r="G65"/>
  <c r="H65"/>
  <c r="H64" l="1"/>
  <c r="G64"/>
  <c r="C34"/>
  <c r="G35"/>
  <c r="H35"/>
  <c r="H43"/>
  <c r="G43"/>
  <c r="H34" l="1"/>
  <c r="G34"/>
  <c r="C190"/>
  <c r="G190" l="1"/>
  <c r="H190"/>
</calcChain>
</file>

<file path=xl/sharedStrings.xml><?xml version="1.0" encoding="utf-8"?>
<sst xmlns="http://schemas.openxmlformats.org/spreadsheetml/2006/main" count="370" uniqueCount="362">
  <si>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</si>
  <si>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</si>
  <si>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</si>
  <si>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</si>
  <si>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</si>
  <si>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</si>
  <si>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</si>
  <si>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</si>
  <si>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</si>
  <si>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</si>
  <si>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</si>
  <si>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</si>
  <si>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</si>
  <si>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</si>
  <si>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</si>
  <si>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</si>
  <si>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</si>
  <si>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</si>
  <si>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</si>
  <si>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</si>
  <si>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</si>
  <si>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</si>
  <si>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</si>
  <si>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</si>
  <si>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</si>
  <si>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</si>
  <si>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</si>
  <si>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</si>
  <si>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</si>
  <si>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</si>
  <si>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</si>
  <si>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</si>
  <si>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</si>
  <si>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</si>
  <si>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</si>
  <si>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</si>
  <si>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</si>
  <si>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</si>
  <si>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</si>
  <si>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</si>
  <si>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</si>
  <si>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</si>
  <si>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</si>
  <si>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</si>
  <si>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</si>
  <si>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</si>
  <si>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</si>
  <si>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</si>
  <si>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</si>
  <si>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</si>
  <si>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</si>
  <si>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</si>
  <si>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</si>
  <si>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</si>
  <si>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</si>
  <si>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</si>
  <si>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</si>
  <si>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</si>
  <si>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</si>
  <si>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</si>
  <si>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</si>
  <si>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</si>
  <si>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</si>
  <si>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</si>
  <si>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</si>
  <si>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</si>
  <si>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</si>
  <si>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</si>
  <si>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</si>
  <si>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</si>
  <si>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</si>
  <si>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</si>
  <si>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</si>
  <si>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</si>
  <si>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</si>
  <si>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</si>
  <si>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</si>
  <si>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</si>
  <si>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</si>
  <si>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</si>
  <si>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</si>
  <si>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</si>
  <si>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</si>
  <si>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</si>
  <si>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</si>
  <si>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</si>
  <si>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</si>
  <si>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</si>
  <si>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</si>
  <si>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</si>
  <si>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</si>
  <si>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</si>
  <si>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</si>
  <si>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</si>
  <si>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</si>
  <si>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</si>
  <si>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</si>
  <si>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</si>
  <si>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</si>
  <si>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</si>
  <si>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</si>
  <si>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</si>
  <si>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</si>
  <si>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</si>
  <si>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</si>
  <si>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</si>
  <si>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</si>
  <si>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</si>
  <si>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</si>
  <si>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</si>
  <si>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</si>
  <si>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</si>
  <si>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</si>
  <si>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</si>
  <si>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</si>
  <si>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</si>
  <si>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</si>
  <si>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</si>
  <si>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</si>
  <si>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</si>
  <si>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</si>
  <si>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</si>
  <si>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организациями остатков субсидий прошлых лет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</si>
  <si>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</si>
  <si>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</si>
  <si>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</si>
  <si>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</si>
  <si>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</si>
  <si>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</si>
  <si>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</si>
  <si>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</si>
  <si>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</si>
  <si>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</si>
  <si>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</si>
  <si>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</si>
  <si>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</si>
  <si>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</si>
  <si>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</si>
  <si>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</si>
  <si>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</si>
  <si>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</si>
  <si>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</si>
  <si>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</si>
  <si>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</si>
  <si>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</si>
  <si>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</si>
  <si>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</si>
  <si>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</si>
  <si>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</si>
  <si>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</si>
  <si>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</si>
  <si>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</si>
  <si>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</si>
  <si>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</si>
  <si>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</si>
  <si>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</si>
  <si>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</si>
  <si>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</si>
  <si>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</si>
  <si>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</si>
  <si>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</si>
  <si>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</si>
  <si>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</si>
  <si>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</si>
  <si>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</si>
  <si>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</si>
  <si>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</si>
  <si>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</si>
  <si>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</si>
  <si>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</si>
  <si>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</si>
  <si>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</si>
  <si>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</si>
  <si>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</si>
  <si>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</si>
  <si>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</si>
  <si>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</si>
  <si>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</si>
  <si>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</si>
  <si>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</si>
  <si>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</si>
  <si>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</si>
  <si>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</si>
  <si>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</si>
  <si>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</si>
  <si>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</si>
  <si>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</si>
  <si>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</si>
  <si>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</si>
  <si>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</si>
  <si>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</si>
  <si>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</si>
  <si>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</si>
  <si>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</si>
  <si>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</si>
  <si>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</si>
  <si>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</si>
  <si>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</si>
  <si>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</si>
  <si>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</si>
  <si>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</si>
  <si>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</si>
  <si>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</si>
  <si>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</si>
  <si>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</si>
  <si>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</si>
  <si>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>000 2 02 49999 05 0026 150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</si>
  <si>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</si>
  <si>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</si>
  <si>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</si>
  <si>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</si>
  <si>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</si>
  <si>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</si>
  <si>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</si>
  <si>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</si>
  <si>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</si>
  <si>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</si>
  <si>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</si>
  <si>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</si>
  <si>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</si>
  <si>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</si>
  <si>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</si>
  <si>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</si>
  <si>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</si>
  <si>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</si>
  <si>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</si>
  <si>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</si>
  <si>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</si>
  <si>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</si>
  <si>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</si>
  <si>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</si>
  <si>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</si>
  <si>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</si>
  <si>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</si>
  <si>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</si>
  <si>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</si>
  <si>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</si>
  <si>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</si>
  <si>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</si>
  <si>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</si>
  <si>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</si>
  <si>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</si>
  <si>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</si>
  <si>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</si>
  <si>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</si>
  <si>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</si>
  <si>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</si>
  <si>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</si>
  <si>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</si>
  <si>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</si>
  <si>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</si>
  <si>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</si>
  <si>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</si>
  <si>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</si>
  <si>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</si>
  <si>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</si>
  <si>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</si>
  <si>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</si>
  <si>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</si>
  <si>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</si>
  <si>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</si>
  <si>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</si>
  <si>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</si>
  <si>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</si>
  <si>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</si>
  <si>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</si>
  <si>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</si>
  <si>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</si>
  <si>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</si>
  <si>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</si>
  <si>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</si>
  <si>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</si>
  <si>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</si>
  <si>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</si>
  <si>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</si>
  <si>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</si>
  <si>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</si>
  <si>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</si>
  <si>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</si>
  <si>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</si>
  <si>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</si>
  <si>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</si>
  <si>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</si>
  <si>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000 2 02 25171 05 0000 150</t>
  </si>
  <si>
    <t>000 2 02 25172 05 0000 150</t>
  </si>
  <si>
    <t>000 2 02 25513 05 0000 150</t>
  </si>
  <si>
    <t>000 2 02 29999 05 0126 150</t>
  </si>
  <si>
    <t>000 2 02 30024 05 0044 150</t>
  </si>
  <si>
    <t>000 2 02 30024 05 0045 150</t>
  </si>
  <si>
    <t>000 2 02 45179 05 0000 150</t>
  </si>
  <si>
    <t>000 2 02 49999 05 0090 150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</si>
  <si>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</si>
  <si>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</si>
  <si>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развитие сети учреждений культурно-досугового типа </t>
  </si>
  <si>
    <t xml:space="preserve">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</si>
  <si>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</si>
  <si>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</si>
  <si>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</si>
  <si>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</si>
  <si>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</si>
  <si>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</si>
  <si>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</si>
  <si>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</si>
  <si>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межбюджетные трансферты, передаваемые бюджетам муниципальных районов области на обеспечение условий для развития сети учреждений культурно-досугового типа (создание и модернизация учреждений культурно-досугового типа)</t>
  </si>
  <si>
    <t xml:space="preserve">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</si>
  <si>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</si>
  <si>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</si>
  <si>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субсидии бюджетам муниципальных районов области на проведение капитального и текущего ремонта спортивных залов муниципальных образовательных организаций</t>
  </si>
  <si>
    <t>000 2 02 29999 05 0136 150</t>
  </si>
  <si>
    <t xml:space="preserve">   субсидии бюджетам муниципальных районов области на 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</t>
  </si>
  <si>
    <t>000 2 02 49999 05 0078 150</t>
  </si>
  <si>
    <t xml:space="preserve">   межбюджетные трансферты, передаваемые бюджетам муниципальных районов области на реализацию мероприятий по развитию инфраструктуры физической культуры и спорта</t>
  </si>
  <si>
    <t>000 2 02 49999 05 0111 150</t>
  </si>
  <si>
    <t xml:space="preserve">   межбюджетные трансферты, передаваемые бюджетам муниципальных районов области на  укрепление материально-технической базы и оснащение музеев боевой славы в муниципальных образовательных организациях
</t>
  </si>
  <si>
    <t>000 2 02 49999 05 0115 150</t>
  </si>
  <si>
    <t>000 2 02 49999 05 0119 150</t>
  </si>
  <si>
    <t>000 2 02 49999 05 0117 150</t>
  </si>
  <si>
    <t xml:space="preserve">     межбюджетные трансферты, передаваемые бюджетам муниципальных районов области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технико-внедренческого типа</t>
  </si>
  <si>
    <t xml:space="preserve">     межбюджетные трансферты, передаваемые бюджетам муниципальных районов области на обеспечение дорожно-эксплуатационной техникой муниципальных районов и городских округов области</t>
  </si>
  <si>
    <t xml:space="preserve">   межбюджетные трансферты, передаваемые бюджетам муниципальных районов области на 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</si>
  <si>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 xml:space="preserve">   межбюджетные трансферты, передаваемые бюджетам муниципальных районов области на обеспечение соответствия муниципальных учреждений дополнительного образования спортивной направленности требованиям федеральных стандартов, санитарных норм и правил, требованиям противопожарной и антитеррористической безопасности
</t>
  </si>
  <si>
    <t>000 2 02 29999 05 0120 150</t>
  </si>
  <si>
    <t xml:space="preserve">  субсидии бюджетам муниципальных районов области на обеспечение условий для реализации мероприятий по модернизации школьных систем образования</t>
  </si>
  <si>
    <t>000 2 02 25750 05 0000 150</t>
  </si>
  <si>
    <t>Субсидии бюджетам муниципальных районов на реализации мероприятий по модернизации школьных систем образования</t>
  </si>
  <si>
    <t>000 2 02 49999 05 0043 150</t>
  </si>
  <si>
    <t xml:space="preserve">     межбюджетные трансферты, передаваемые бюджетам муниципальных районов области на реализацию мероприятий по строительству объектов физической культуры и спорта</t>
  </si>
  <si>
    <t xml:space="preserve">    межбюджетные трансферты, передаваемые бюджетам муниципальных районов области на оснащение оборудованием, мебелью, инвентарем, средствами обучения и воспитания, а также оснащение библиотечного фонда муниципальных образовательных организаций </t>
  </si>
  <si>
    <t>000 2 02 49999 05 0131 150</t>
  </si>
  <si>
    <t xml:space="preserve">   межбюджетные трансферты, передаваемые бюджетам муниципальных районов области на поощрительные выплаты водителям школьных автобусов муниципальных общеобразовательных организаций</t>
  </si>
  <si>
    <t>2 18 05020 05 0020 150</t>
  </si>
  <si>
    <t>2 18 05020 05 0030 150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</si>
  <si>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областного бюджета 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</si>
  <si>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районного бюджета</t>
  </si>
  <si>
    <t xml:space="preserve">    Доходы бюджетов муниципальных районов от возврата автономными учреждениями остатков субсидий прошлых лет</t>
  </si>
  <si>
    <t>000 2 02 45050 05 0000 150</t>
  </si>
  <si>
    <t xml:space="preserve"> 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</si>
  <si>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000 2 02 49999 05 0080 150</t>
  </si>
  <si>
    <t>Межбюджетные трансферты, передаваемые бюджетам муниципальных районов области за достижение показателей деятельности</t>
  </si>
  <si>
    <t>000 2 02 49999 05 0141 150</t>
  </si>
  <si>
    <t xml:space="preserve">   межбюджетные трансферты, передаваемые бюджетам муниципальных районов области на финансовое обеспечение затрат по целевому обучению в профессиональных образовательных организациях и образовательных организациях высшего образования</t>
  </si>
  <si>
    <t>План                        на 2025 год</t>
  </si>
  <si>
    <t>%                                                                     исполне-ния к  плану               2025 года</t>
  </si>
  <si>
    <t>Исполнение по доходам  бюджета                                                                                                                                             Балаковского муниципального района</t>
  </si>
  <si>
    <t>2 02 25559 05 0000 150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</si>
  <si>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</si>
  <si>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000 2 02 49999 05 0145 150</t>
  </si>
  <si>
    <t>000 2 02 49999 05 0146 150</t>
  </si>
  <si>
    <t>000 2 02 49999 05 0147 150</t>
  </si>
  <si>
    <t xml:space="preserve">   межбюджетные трансферты, передаваемые бюджетам муниципальных районов области на финансовое обеспечение центров образования естественно-научной и технологической направленностей, а также цифрового и гуманитарного профилей в муниципальных общеобразовательных организациях</t>
  </si>
  <si>
    <t xml:space="preserve">   межбюджетные трансферты, передаваемые бюджетам муниципальных районов области на финансовое обеспечение цифровой образовательной среды в общеобразовательных организациях</t>
  </si>
  <si>
    <t xml:space="preserve">   межбюджетные трансферты, передаваемые бюджетам муниципальных районов области на финансовое обеспечение детских технопарков "Кванториум" в общеобразовательных организациях</t>
  </si>
  <si>
    <t>000 2 02 49999 05 0157 150</t>
  </si>
  <si>
    <t xml:space="preserve">    межбюджетные трансферты, передаваемые бюджетам муниципальных районов области на возмещение затрат специализированным службам по вопросам похоронного дела в связи с оказанием услуг, предоставленных согласно гарантированному перечню услуг по погребению</t>
  </si>
  <si>
    <t>за  9 месяцев 2025 года</t>
  </si>
  <si>
    <t>Исполнено за  9 месяцев   2024 года</t>
  </si>
  <si>
    <t>Изменения                     к 9-ти месяцам  2024 года</t>
  </si>
  <si>
    <t>в2,6р.</t>
  </si>
  <si>
    <t>в16,9р.</t>
  </si>
  <si>
    <t>в4,5р.</t>
  </si>
  <si>
    <t>в4,9р.</t>
  </si>
  <si>
    <t>Исполнено на 01.10.2025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</si>
</sst>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9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horizontal="center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164" fontId="11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4" borderId="1" xfId="2" applyNumberFormat="1" applyFont="1" applyFill="1" applyBorder="1" applyAlignment="1">
      <alignment horizontal="center" vertical="center" shrinkToFit="1"/>
    </xf>
    <xf numFmtId="0" fontId="2" fillId="4" borderId="0" xfId="0" applyFont="1" applyFill="1" applyAlignment="1">
      <alignment wrapText="1"/>
    </xf>
    <xf numFmtId="0" fontId="2" fillId="4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justify"/>
    </xf>
    <xf numFmtId="164" fontId="13" fillId="4" borderId="1" xfId="0" applyNumberFormat="1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left" vertical="center" wrapText="1"/>
    </xf>
    <xf numFmtId="164" fontId="6" fillId="4" borderId="0" xfId="2" applyNumberFormat="1" applyFont="1" applyFill="1" applyBorder="1" applyAlignment="1">
      <alignment horizontal="center" vertical="center"/>
    </xf>
    <xf numFmtId="164" fontId="3" fillId="4" borderId="1" xfId="2" applyNumberFormat="1" applyFont="1" applyFill="1" applyBorder="1" applyAlignment="1">
      <alignment horizontal="center" vertical="center"/>
    </xf>
    <xf numFmtId="164" fontId="10" fillId="4" borderId="1" xfId="2" applyNumberFormat="1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center" vertical="center" shrinkToFit="1"/>
    </xf>
    <xf numFmtId="164" fontId="3" fillId="4" borderId="1" xfId="2" applyNumberFormat="1" applyFont="1" applyFill="1" applyBorder="1" applyAlignment="1">
      <alignment horizontal="center" vertical="center" shrinkToFit="1"/>
    </xf>
    <xf numFmtId="164" fontId="3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6" fillId="4" borderId="0" xfId="2" applyNumberFormat="1" applyFont="1" applyFill="1" applyAlignment="1">
      <alignment vertical="center"/>
    </xf>
    <xf numFmtId="164" fontId="13" fillId="4" borderId="1" xfId="0" applyNumberFormat="1" applyFont="1" applyFill="1" applyBorder="1" applyAlignment="1">
      <alignment horizontal="left" vertical="top" wrapText="1"/>
    </xf>
    <xf numFmtId="164" fontId="11" fillId="4" borderId="1" xfId="0" applyNumberFormat="1" applyFont="1" applyFill="1" applyBorder="1" applyAlignment="1">
      <alignment horizontal="center" vertical="center" shrinkToFit="1"/>
    </xf>
    <xf numFmtId="164" fontId="7" fillId="4" borderId="1" xfId="0" applyNumberFormat="1" applyFont="1" applyFill="1" applyBorder="1" applyAlignment="1">
      <alignment horizontal="center" vertical="center" shrinkToFit="1"/>
    </xf>
    <xf numFmtId="164" fontId="7" fillId="4" borderId="1" xfId="2" applyNumberFormat="1" applyFont="1" applyFill="1" applyBorder="1" applyAlignment="1" applyProtection="1">
      <alignment horizontal="center" vertical="center" shrinkToFit="1"/>
      <protection hidden="1"/>
    </xf>
    <xf numFmtId="0" fontId="7" fillId="0" borderId="1" xfId="0" applyNumberFormat="1" applyFont="1" applyFill="1" applyBorder="1" applyAlignment="1">
      <alignment horizontal="center" vertical="center" shrinkToFit="1"/>
    </xf>
    <xf numFmtId="164" fontId="17" fillId="4" borderId="1" xfId="2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42"/>
  <sheetViews>
    <sheetView tabSelected="1" zoomScaleSheetLayoutView="5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" sqref="A2:H2"/>
    </sheetView>
  </sheetViews>
  <sheetFormatPr defaultColWidth="9.140625" defaultRowHeight="19.5"/>
  <cols>
    <col min="1" max="1" width="23.5703125" style="13" customWidth="1"/>
    <col min="2" max="2" width="50.140625" style="14" customWidth="1"/>
    <col min="3" max="3" width="13.5703125" style="14" customWidth="1"/>
    <col min="4" max="4" width="14.5703125" style="15" customWidth="1"/>
    <col min="5" max="5" width="13.42578125" style="16" customWidth="1"/>
    <col min="6" max="6" width="11.28515625" style="6" customWidth="1"/>
    <col min="7" max="7" width="11.42578125" style="17" customWidth="1"/>
    <col min="8" max="8" width="7.42578125" style="18" customWidth="1"/>
    <col min="9" max="9" width="16.140625" style="1" customWidth="1"/>
    <col min="10" max="16384" width="9.140625" style="3"/>
  </cols>
  <sheetData>
    <row r="1" spans="1:9" s="5" customFormat="1" ht="47.45" customHeight="1">
      <c r="A1" s="116" t="s">
        <v>343</v>
      </c>
      <c r="B1" s="116"/>
      <c r="C1" s="116"/>
      <c r="D1" s="116"/>
      <c r="E1" s="116"/>
      <c r="F1" s="116"/>
      <c r="G1" s="116"/>
      <c r="H1" s="116"/>
      <c r="I1" s="9"/>
    </row>
    <row r="2" spans="1:9" s="5" customFormat="1" ht="22.15" customHeight="1">
      <c r="A2" s="116" t="s">
        <v>354</v>
      </c>
      <c r="B2" s="116"/>
      <c r="C2" s="116"/>
      <c r="D2" s="116"/>
      <c r="E2" s="116"/>
      <c r="F2" s="116"/>
      <c r="G2" s="116"/>
      <c r="H2" s="116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59.25" customHeight="1">
      <c r="A4" s="117" t="s">
        <v>20</v>
      </c>
      <c r="B4" s="118" t="s">
        <v>19</v>
      </c>
      <c r="C4" s="113" t="s">
        <v>355</v>
      </c>
      <c r="D4" s="113" t="s">
        <v>341</v>
      </c>
      <c r="E4" s="113" t="s">
        <v>361</v>
      </c>
      <c r="F4" s="114" t="s">
        <v>342</v>
      </c>
      <c r="G4" s="115" t="s">
        <v>356</v>
      </c>
      <c r="H4" s="115"/>
      <c r="I4" s="7"/>
    </row>
    <row r="5" spans="1:9" s="8" customFormat="1" ht="27" customHeight="1">
      <c r="A5" s="117"/>
      <c r="B5" s="118"/>
      <c r="C5" s="113"/>
      <c r="D5" s="113"/>
      <c r="E5" s="113"/>
      <c r="F5" s="114"/>
      <c r="G5" s="101" t="s">
        <v>134</v>
      </c>
      <c r="H5" s="102" t="s">
        <v>135</v>
      </c>
      <c r="I5" s="7"/>
    </row>
    <row r="6" spans="1:9">
      <c r="A6" s="46" t="s">
        <v>100</v>
      </c>
      <c r="B6" s="47" t="s">
        <v>12</v>
      </c>
      <c r="C6" s="10">
        <f>C7+C17</f>
        <v>1379833.7000000002</v>
      </c>
      <c r="D6" s="10">
        <f>D7+D17</f>
        <v>2380365.3000000003</v>
      </c>
      <c r="E6" s="10">
        <f>E7+E17</f>
        <v>1673899</v>
      </c>
      <c r="F6" s="10">
        <f t="shared" ref="F6:F92" si="0">E6/D6*100</f>
        <v>70.321097354259024</v>
      </c>
      <c r="G6" s="21">
        <f>E6-C6</f>
        <v>294065.29999999981</v>
      </c>
      <c r="H6" s="10">
        <f>E6/C6*100</f>
        <v>121.31164791815128</v>
      </c>
    </row>
    <row r="7" spans="1:9">
      <c r="A7" s="48"/>
      <c r="B7" s="47" t="s">
        <v>38</v>
      </c>
      <c r="C7" s="20">
        <f>C8+C9+C10+C14+C15+C16</f>
        <v>1246393.1000000001</v>
      </c>
      <c r="D7" s="110">
        <f t="shared" ref="D7:E7" si="1">D8+D9+D10+D14+D15+D16</f>
        <v>2191790.7000000002</v>
      </c>
      <c r="E7" s="20">
        <f t="shared" si="1"/>
        <v>1528661.7</v>
      </c>
      <c r="F7" s="10">
        <f t="shared" si="0"/>
        <v>69.744875731063189</v>
      </c>
      <c r="G7" s="21">
        <f>E7-C7</f>
        <v>282268.59999999986</v>
      </c>
      <c r="H7" s="10">
        <f t="shared" ref="H7:H98" si="2">E7/C7*100</f>
        <v>122.64683589792016</v>
      </c>
    </row>
    <row r="8" spans="1:9" s="2" customFormat="1">
      <c r="A8" s="49" t="s">
        <v>86</v>
      </c>
      <c r="B8" s="50" t="s">
        <v>11</v>
      </c>
      <c r="C8" s="19">
        <v>1038892.5</v>
      </c>
      <c r="D8" s="19">
        <v>1771138.7</v>
      </c>
      <c r="E8" s="19">
        <v>1271402.6000000001</v>
      </c>
      <c r="F8" s="34">
        <f t="shared" si="0"/>
        <v>71.784474022277308</v>
      </c>
      <c r="G8" s="19">
        <f>E8-C8</f>
        <v>232510.10000000009</v>
      </c>
      <c r="H8" s="34">
        <f t="shared" si="2"/>
        <v>122.38057354346094</v>
      </c>
      <c r="I8" s="1"/>
    </row>
    <row r="9" spans="1:9" s="2" customFormat="1" ht="47.25">
      <c r="A9" s="49" t="s">
        <v>50</v>
      </c>
      <c r="B9" s="50" t="s">
        <v>49</v>
      </c>
      <c r="C9" s="19">
        <v>7473.3</v>
      </c>
      <c r="D9" s="19">
        <v>15268.2</v>
      </c>
      <c r="E9" s="19">
        <v>8400.7000000000007</v>
      </c>
      <c r="F9" s="34">
        <f t="shared" si="0"/>
        <v>55.020893098073117</v>
      </c>
      <c r="G9" s="19">
        <f>E9-C9</f>
        <v>927.40000000000055</v>
      </c>
      <c r="H9" s="34">
        <f t="shared" si="2"/>
        <v>112.40951119318106</v>
      </c>
      <c r="I9" s="1"/>
    </row>
    <row r="10" spans="1:9">
      <c r="A10" s="49" t="s">
        <v>28</v>
      </c>
      <c r="B10" s="50" t="s">
        <v>8</v>
      </c>
      <c r="C10" s="19">
        <f>C11+C12+C13</f>
        <v>77633.100000000006</v>
      </c>
      <c r="D10" s="19">
        <f>D11+D12+D13</f>
        <v>90239.1</v>
      </c>
      <c r="E10" s="19">
        <f>E11+E12+E13</f>
        <v>84000.7</v>
      </c>
      <c r="F10" s="34">
        <f t="shared" si="0"/>
        <v>93.086810484590373</v>
      </c>
      <c r="G10" s="19">
        <f>E10-C10</f>
        <v>6367.5999999999913</v>
      </c>
      <c r="H10" s="34">
        <f t="shared" si="2"/>
        <v>108.20217149643642</v>
      </c>
    </row>
    <row r="11" spans="1:9" ht="31.5">
      <c r="A11" s="49" t="s">
        <v>42</v>
      </c>
      <c r="B11" s="50" t="s">
        <v>16</v>
      </c>
      <c r="C11" s="19">
        <v>104.6</v>
      </c>
      <c r="D11" s="19">
        <v>185.6</v>
      </c>
      <c r="E11" s="19">
        <v>185.6</v>
      </c>
      <c r="F11" s="34">
        <f t="shared" si="0"/>
        <v>100</v>
      </c>
      <c r="G11" s="19">
        <f t="shared" ref="G11:G18" si="3">E11-C11</f>
        <v>81</v>
      </c>
      <c r="H11" s="34">
        <f t="shared" si="2"/>
        <v>177.43785850860419</v>
      </c>
    </row>
    <row r="12" spans="1:9">
      <c r="A12" s="49" t="s">
        <v>87</v>
      </c>
      <c r="B12" s="50" t="s">
        <v>40</v>
      </c>
      <c r="C12" s="19">
        <v>38150.800000000003</v>
      </c>
      <c r="D12" s="19">
        <v>37653.5</v>
      </c>
      <c r="E12" s="19">
        <v>37653.5</v>
      </c>
      <c r="F12" s="34">
        <f t="shared" si="0"/>
        <v>100</v>
      </c>
      <c r="G12" s="19">
        <f t="shared" si="3"/>
        <v>-497.30000000000291</v>
      </c>
      <c r="H12" s="34">
        <f t="shared" si="2"/>
        <v>98.696488671272945</v>
      </c>
    </row>
    <row r="13" spans="1:9" ht="31.5">
      <c r="A13" s="49" t="s">
        <v>88</v>
      </c>
      <c r="B13" s="50" t="s">
        <v>41</v>
      </c>
      <c r="C13" s="19">
        <v>39377.699999999997</v>
      </c>
      <c r="D13" s="19">
        <v>52400</v>
      </c>
      <c r="E13" s="19">
        <v>46161.599999999999</v>
      </c>
      <c r="F13" s="34">
        <f t="shared" si="0"/>
        <v>88.094656488549617</v>
      </c>
      <c r="G13" s="19">
        <f t="shared" si="3"/>
        <v>6783.9000000000015</v>
      </c>
      <c r="H13" s="34">
        <f t="shared" si="2"/>
        <v>117.22777104808051</v>
      </c>
    </row>
    <row r="14" spans="1:9">
      <c r="A14" s="49" t="s">
        <v>222</v>
      </c>
      <c r="B14" s="50" t="s">
        <v>223</v>
      </c>
      <c r="C14" s="19">
        <v>96100.4</v>
      </c>
      <c r="D14" s="19">
        <v>239625</v>
      </c>
      <c r="E14" s="19">
        <v>97433</v>
      </c>
      <c r="F14" s="34">
        <f t="shared" si="0"/>
        <v>40.660615545122589</v>
      </c>
      <c r="G14" s="19">
        <f t="shared" si="3"/>
        <v>1332.6000000000058</v>
      </c>
      <c r="H14" s="34">
        <f t="shared" si="2"/>
        <v>101.38667476930378</v>
      </c>
    </row>
    <row r="15" spans="1:9">
      <c r="A15" s="49" t="s">
        <v>0</v>
      </c>
      <c r="B15" s="50" t="s">
        <v>13</v>
      </c>
      <c r="C15" s="19">
        <v>26293.8</v>
      </c>
      <c r="D15" s="19">
        <v>75519.7</v>
      </c>
      <c r="E15" s="19">
        <v>67424.7</v>
      </c>
      <c r="F15" s="34">
        <f t="shared" si="0"/>
        <v>89.280942588490149</v>
      </c>
      <c r="G15" s="19">
        <f t="shared" si="3"/>
        <v>41130.899999999994</v>
      </c>
      <c r="H15" s="34" t="s">
        <v>357</v>
      </c>
    </row>
    <row r="16" spans="1:9" ht="47.25" hidden="1">
      <c r="A16" s="49" t="s">
        <v>29</v>
      </c>
      <c r="B16" s="50" t="s">
        <v>9</v>
      </c>
      <c r="C16" s="19"/>
      <c r="D16" s="19"/>
      <c r="E16" s="19"/>
      <c r="F16" s="34" t="e">
        <f t="shared" si="0"/>
        <v>#DIV/0!</v>
      </c>
      <c r="G16" s="19"/>
      <c r="H16" s="34" t="e">
        <f t="shared" si="2"/>
        <v>#DIV/0!</v>
      </c>
    </row>
    <row r="17" spans="1:9" s="2" customFormat="1">
      <c r="A17" s="46"/>
      <c r="B17" s="51" t="s">
        <v>39</v>
      </c>
      <c r="C17" s="21">
        <f>C18+C28+C29+C30+C31+C32+C33</f>
        <v>133440.6</v>
      </c>
      <c r="D17" s="111">
        <f>D18+D28+D29+D30+D31+D32+D33</f>
        <v>188574.60000000003</v>
      </c>
      <c r="E17" s="21">
        <f>E18+E28+E29+E30+E31+E32+E33</f>
        <v>145237.29999999999</v>
      </c>
      <c r="F17" s="10">
        <f t="shared" si="0"/>
        <v>77.018484992146313</v>
      </c>
      <c r="G17" s="21">
        <f t="shared" si="3"/>
        <v>11796.699999999983</v>
      </c>
      <c r="H17" s="10">
        <f t="shared" si="2"/>
        <v>108.84041288783173</v>
      </c>
      <c r="I17" s="1"/>
    </row>
    <row r="18" spans="1:9" ht="36" customHeight="1">
      <c r="A18" s="49" t="s">
        <v>5</v>
      </c>
      <c r="B18" s="50" t="s">
        <v>10</v>
      </c>
      <c r="C18" s="19">
        <f>C19+C20+C21+C25+C26+C27</f>
        <v>51812.2</v>
      </c>
      <c r="D18" s="19">
        <f>D19+D20+D21+D25+D26+D27</f>
        <v>66678.899999999994</v>
      </c>
      <c r="E18" s="19">
        <f>E19+E20+E21+E25+E26+E27</f>
        <v>49832.7</v>
      </c>
      <c r="F18" s="34">
        <f t="shared" si="0"/>
        <v>74.73533606583193</v>
      </c>
      <c r="G18" s="19">
        <f t="shared" si="3"/>
        <v>-1979.5</v>
      </c>
      <c r="H18" s="34">
        <f t="shared" si="2"/>
        <v>96.179471244224331</v>
      </c>
    </row>
    <row r="19" spans="1:9" ht="94.5">
      <c r="A19" s="49" t="s">
        <v>34</v>
      </c>
      <c r="B19" s="52" t="s">
        <v>23</v>
      </c>
      <c r="C19" s="19">
        <v>521.70000000000005</v>
      </c>
      <c r="D19" s="19">
        <v>71.5</v>
      </c>
      <c r="E19" s="19">
        <v>71.5</v>
      </c>
      <c r="F19" s="34">
        <f t="shared" si="0"/>
        <v>100</v>
      </c>
      <c r="G19" s="19">
        <f t="shared" ref="G19:G84" si="4">E19-C19</f>
        <v>-450.20000000000005</v>
      </c>
      <c r="H19" s="34">
        <f t="shared" si="2"/>
        <v>13.705194556258386</v>
      </c>
    </row>
    <row r="20" spans="1:9" ht="47.25">
      <c r="A20" s="49" t="s">
        <v>61</v>
      </c>
      <c r="B20" s="52" t="s">
        <v>70</v>
      </c>
      <c r="C20" s="19">
        <v>4.7</v>
      </c>
      <c r="D20" s="19">
        <v>0</v>
      </c>
      <c r="E20" s="19">
        <v>0</v>
      </c>
      <c r="F20" s="34">
        <v>0</v>
      </c>
      <c r="G20" s="19">
        <f t="shared" si="4"/>
        <v>-4.7</v>
      </c>
      <c r="H20" s="34">
        <f t="shared" si="2"/>
        <v>0</v>
      </c>
    </row>
    <row r="21" spans="1:9" ht="126">
      <c r="A21" s="49" t="s">
        <v>30</v>
      </c>
      <c r="B21" s="52" t="s">
        <v>35</v>
      </c>
      <c r="C21" s="19">
        <f>C22+C23+C24</f>
        <v>41610.9</v>
      </c>
      <c r="D21" s="19">
        <f>D22+D23+D24</f>
        <v>53084.7</v>
      </c>
      <c r="E21" s="19">
        <f>E22+E23+E24</f>
        <v>39681.699999999997</v>
      </c>
      <c r="F21" s="34">
        <f t="shared" si="0"/>
        <v>74.751670443649488</v>
      </c>
      <c r="G21" s="19">
        <f t="shared" si="4"/>
        <v>-1929.2000000000044</v>
      </c>
      <c r="H21" s="34">
        <f t="shared" si="2"/>
        <v>95.3637147958828</v>
      </c>
    </row>
    <row r="22" spans="1:9" ht="94.5">
      <c r="A22" s="49" t="s">
        <v>31</v>
      </c>
      <c r="B22" s="52" t="s">
        <v>36</v>
      </c>
      <c r="C22" s="19">
        <v>24167.3</v>
      </c>
      <c r="D22" s="19">
        <v>33484.699999999997</v>
      </c>
      <c r="E22" s="19">
        <v>24515</v>
      </c>
      <c r="F22" s="34">
        <f t="shared" si="0"/>
        <v>73.212541847470646</v>
      </c>
      <c r="G22" s="19">
        <f t="shared" si="4"/>
        <v>347.70000000000073</v>
      </c>
      <c r="H22" s="34">
        <f t="shared" si="2"/>
        <v>101.43872091627944</v>
      </c>
    </row>
    <row r="23" spans="1:9" ht="110.25">
      <c r="A23" s="53" t="s">
        <v>32</v>
      </c>
      <c r="B23" s="52" t="s">
        <v>37</v>
      </c>
      <c r="C23" s="19">
        <v>4911.7</v>
      </c>
      <c r="D23" s="19">
        <v>3600</v>
      </c>
      <c r="E23" s="19">
        <v>3140.4</v>
      </c>
      <c r="F23" s="34">
        <f t="shared" si="0"/>
        <v>87.233333333333334</v>
      </c>
      <c r="G23" s="19">
        <f t="shared" si="4"/>
        <v>-1771.2999999999997</v>
      </c>
      <c r="H23" s="34">
        <f t="shared" si="2"/>
        <v>63.937129710690797</v>
      </c>
    </row>
    <row r="24" spans="1:9" ht="46.9" customHeight="1">
      <c r="A24" s="53" t="s">
        <v>53</v>
      </c>
      <c r="B24" s="54" t="s">
        <v>54</v>
      </c>
      <c r="C24" s="19">
        <v>12531.9</v>
      </c>
      <c r="D24" s="19">
        <v>16000</v>
      </c>
      <c r="E24" s="19">
        <v>12026.3</v>
      </c>
      <c r="F24" s="34">
        <f t="shared" si="0"/>
        <v>75.164374999999993</v>
      </c>
      <c r="G24" s="19">
        <f t="shared" si="4"/>
        <v>-505.60000000000036</v>
      </c>
      <c r="H24" s="34">
        <f t="shared" si="2"/>
        <v>95.965496054070016</v>
      </c>
    </row>
    <row r="25" spans="1:9" ht="49.9" customHeight="1">
      <c r="A25" s="53" t="s">
        <v>62</v>
      </c>
      <c r="B25" s="54" t="s">
        <v>63</v>
      </c>
      <c r="C25" s="19">
        <v>76</v>
      </c>
      <c r="D25" s="19">
        <v>7.4</v>
      </c>
      <c r="E25" s="19">
        <v>7.2</v>
      </c>
      <c r="F25" s="34">
        <f t="shared" si="0"/>
        <v>97.297297297297291</v>
      </c>
      <c r="G25" s="19">
        <f t="shared" si="4"/>
        <v>-68.8</v>
      </c>
      <c r="H25" s="34">
        <f t="shared" si="2"/>
        <v>9.4736842105263168</v>
      </c>
    </row>
    <row r="26" spans="1:9" ht="31.5">
      <c r="A26" s="55" t="s">
        <v>18</v>
      </c>
      <c r="B26" s="56" t="s">
        <v>71</v>
      </c>
      <c r="C26" s="19">
        <v>898.6</v>
      </c>
      <c r="D26" s="19">
        <v>165</v>
      </c>
      <c r="E26" s="19">
        <v>165</v>
      </c>
      <c r="F26" s="34">
        <f t="shared" si="0"/>
        <v>100</v>
      </c>
      <c r="G26" s="19">
        <f t="shared" si="4"/>
        <v>-733.6</v>
      </c>
      <c r="H26" s="34">
        <f t="shared" si="2"/>
        <v>18.361896283107054</v>
      </c>
    </row>
    <row r="27" spans="1:9" ht="110.25">
      <c r="A27" s="49" t="s">
        <v>14</v>
      </c>
      <c r="B27" s="54" t="s">
        <v>72</v>
      </c>
      <c r="C27" s="19">
        <v>8700.2999999999993</v>
      </c>
      <c r="D27" s="19">
        <v>13350.3</v>
      </c>
      <c r="E27" s="19">
        <v>9907.2999999999993</v>
      </c>
      <c r="F27" s="34">
        <f t="shared" si="0"/>
        <v>74.210317371145223</v>
      </c>
      <c r="G27" s="19">
        <f t="shared" si="4"/>
        <v>1207</v>
      </c>
      <c r="H27" s="34">
        <f t="shared" si="2"/>
        <v>113.87308483615509</v>
      </c>
    </row>
    <row r="28" spans="1:9" ht="34.5" customHeight="1">
      <c r="A28" s="49" t="s">
        <v>15</v>
      </c>
      <c r="B28" s="50" t="s">
        <v>4</v>
      </c>
      <c r="C28" s="19">
        <v>64483</v>
      </c>
      <c r="D28" s="19">
        <v>69380.100000000006</v>
      </c>
      <c r="E28" s="19">
        <v>47567.8</v>
      </c>
      <c r="F28" s="34">
        <f t="shared" si="0"/>
        <v>68.561158026581097</v>
      </c>
      <c r="G28" s="19">
        <f t="shared" si="4"/>
        <v>-16915.199999999997</v>
      </c>
      <c r="H28" s="34">
        <f t="shared" si="2"/>
        <v>73.767969852519272</v>
      </c>
    </row>
    <row r="29" spans="1:9" ht="31.5">
      <c r="A29" s="53" t="s">
        <v>1</v>
      </c>
      <c r="B29" s="56" t="s">
        <v>56</v>
      </c>
      <c r="C29" s="19">
        <v>1212.2</v>
      </c>
      <c r="D29" s="19">
        <v>20882.2</v>
      </c>
      <c r="E29" s="19">
        <v>20522.900000000001</v>
      </c>
      <c r="F29" s="34">
        <f t="shared" si="0"/>
        <v>98.27939584909636</v>
      </c>
      <c r="G29" s="19">
        <f t="shared" si="4"/>
        <v>19310.7</v>
      </c>
      <c r="H29" s="34" t="s">
        <v>358</v>
      </c>
    </row>
    <row r="30" spans="1:9" ht="31.5">
      <c r="A30" s="55" t="s">
        <v>17</v>
      </c>
      <c r="B30" s="56" t="s">
        <v>6</v>
      </c>
      <c r="C30" s="19">
        <v>12650.6</v>
      </c>
      <c r="D30" s="19">
        <v>16608.7</v>
      </c>
      <c r="E30" s="19">
        <v>12523.9</v>
      </c>
      <c r="F30" s="34">
        <f t="shared" si="0"/>
        <v>75.405660888570452</v>
      </c>
      <c r="G30" s="19">
        <f t="shared" si="4"/>
        <v>-126.70000000000073</v>
      </c>
      <c r="H30" s="34">
        <f t="shared" si="2"/>
        <v>98.998466475898368</v>
      </c>
    </row>
    <row r="31" spans="1:9" hidden="1">
      <c r="A31" s="53" t="s">
        <v>57</v>
      </c>
      <c r="B31" s="56" t="s">
        <v>58</v>
      </c>
      <c r="C31" s="19"/>
      <c r="D31" s="19"/>
      <c r="E31" s="19"/>
      <c r="F31" s="34" t="e">
        <f t="shared" si="0"/>
        <v>#DIV/0!</v>
      </c>
      <c r="G31" s="19">
        <f t="shared" si="4"/>
        <v>0</v>
      </c>
      <c r="H31" s="34" t="e">
        <f t="shared" si="2"/>
        <v>#DIV/0!</v>
      </c>
    </row>
    <row r="32" spans="1:9">
      <c r="A32" s="53" t="s">
        <v>2</v>
      </c>
      <c r="B32" s="56" t="s">
        <v>7</v>
      </c>
      <c r="C32" s="19">
        <v>3299.7</v>
      </c>
      <c r="D32" s="19">
        <v>15024.7</v>
      </c>
      <c r="E32" s="19">
        <v>14799.4</v>
      </c>
      <c r="F32" s="34">
        <f t="shared" si="0"/>
        <v>98.500469227338968</v>
      </c>
      <c r="G32" s="19">
        <f t="shared" si="4"/>
        <v>11499.7</v>
      </c>
      <c r="H32" s="34" t="s">
        <v>359</v>
      </c>
    </row>
    <row r="33" spans="1:9">
      <c r="A33" s="57" t="s">
        <v>21</v>
      </c>
      <c r="B33" s="54" t="s">
        <v>22</v>
      </c>
      <c r="C33" s="19">
        <v>-17.100000000000001</v>
      </c>
      <c r="D33" s="19">
        <v>0</v>
      </c>
      <c r="E33" s="19">
        <v>-9.4</v>
      </c>
      <c r="F33" s="34">
        <v>0</v>
      </c>
      <c r="G33" s="19">
        <f t="shared" si="4"/>
        <v>7.7000000000000011</v>
      </c>
      <c r="H33" s="34"/>
    </row>
    <row r="34" spans="1:9" s="6" customFormat="1">
      <c r="A34" s="58" t="s">
        <v>139</v>
      </c>
      <c r="B34" s="23" t="s">
        <v>33</v>
      </c>
      <c r="C34" s="41">
        <f>C35+C172+C173+C183</f>
        <v>1954245.4</v>
      </c>
      <c r="D34" s="41">
        <f>D35+D172+D173+D183</f>
        <v>2789972.0000000005</v>
      </c>
      <c r="E34" s="41">
        <f>E35+E172+E173+E183</f>
        <v>1826838.8</v>
      </c>
      <c r="F34" s="10">
        <f t="shared" si="0"/>
        <v>65.478750324375994</v>
      </c>
      <c r="G34" s="21">
        <f t="shared" si="4"/>
        <v>-127406.59999999986</v>
      </c>
      <c r="H34" s="10">
        <f t="shared" si="2"/>
        <v>93.480521944685151</v>
      </c>
      <c r="I34" s="1"/>
    </row>
    <row r="35" spans="1:9" s="6" customFormat="1" ht="35.450000000000003" customHeight="1">
      <c r="A35" s="58" t="s">
        <v>140</v>
      </c>
      <c r="B35" s="23" t="s">
        <v>24</v>
      </c>
      <c r="C35" s="24">
        <f>C36+C43+C84+C119</f>
        <v>1954368.2</v>
      </c>
      <c r="D35" s="24">
        <f>D36+D43+D84+D119</f>
        <v>2768727.2000000007</v>
      </c>
      <c r="E35" s="24">
        <f>E36+E43+E84+E119</f>
        <v>1817359</v>
      </c>
      <c r="F35" s="10">
        <f t="shared" si="0"/>
        <v>65.638788826865991</v>
      </c>
      <c r="G35" s="21">
        <f t="shared" si="4"/>
        <v>-137009.19999999995</v>
      </c>
      <c r="H35" s="10">
        <f t="shared" si="2"/>
        <v>92.989591214183704</v>
      </c>
      <c r="I35" s="1"/>
    </row>
    <row r="36" spans="1:9" s="6" customFormat="1" ht="31.5">
      <c r="A36" s="22" t="s">
        <v>102</v>
      </c>
      <c r="B36" s="23" t="s">
        <v>66</v>
      </c>
      <c r="C36" s="24">
        <f>C37+C39+C41</f>
        <v>0</v>
      </c>
      <c r="D36" s="24">
        <f t="shared" ref="D36:E36" si="5">D37+D39+D41</f>
        <v>0</v>
      </c>
      <c r="E36" s="24">
        <f t="shared" si="5"/>
        <v>0</v>
      </c>
      <c r="F36" s="10">
        <v>0</v>
      </c>
      <c r="G36" s="21">
        <f t="shared" si="4"/>
        <v>0</v>
      </c>
      <c r="H36" s="10">
        <v>0</v>
      </c>
      <c r="I36" s="1"/>
    </row>
    <row r="37" spans="1:9" s="6" customFormat="1" ht="31.5" hidden="1">
      <c r="A37" s="25" t="s">
        <v>103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19">
        <f t="shared" si="4"/>
        <v>0</v>
      </c>
      <c r="H37" s="10" t="e">
        <f t="shared" si="2"/>
        <v>#DIV/0!</v>
      </c>
      <c r="I37" s="1"/>
    </row>
    <row r="38" spans="1:9" s="6" customFormat="1" ht="63" hidden="1">
      <c r="A38" s="25" t="s">
        <v>104</v>
      </c>
      <c r="B38" s="26" t="s">
        <v>25</v>
      </c>
      <c r="C38" s="28"/>
      <c r="D38" s="28"/>
      <c r="E38" s="28"/>
      <c r="F38" s="10" t="e">
        <f t="shared" si="0"/>
        <v>#DIV/0!</v>
      </c>
      <c r="G38" s="19">
        <f t="shared" si="4"/>
        <v>0</v>
      </c>
      <c r="H38" s="10" t="e">
        <f t="shared" si="2"/>
        <v>#DIV/0!</v>
      </c>
      <c r="I38" s="1"/>
    </row>
    <row r="39" spans="1:9" s="6" customFormat="1" ht="31.5" hidden="1">
      <c r="A39" s="25" t="s">
        <v>105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19">
        <f t="shared" si="4"/>
        <v>0</v>
      </c>
      <c r="H39" s="10" t="e">
        <f t="shared" si="2"/>
        <v>#DIV/0!</v>
      </c>
      <c r="I39" s="1"/>
    </row>
    <row r="40" spans="1:9" s="6" customFormat="1" ht="47.25" hidden="1">
      <c r="A40" s="29" t="s">
        <v>106</v>
      </c>
      <c r="B40" s="30" t="s">
        <v>26</v>
      </c>
      <c r="C40" s="31"/>
      <c r="D40" s="31"/>
      <c r="E40" s="31"/>
      <c r="F40" s="10" t="e">
        <f t="shared" si="0"/>
        <v>#DIV/0!</v>
      </c>
      <c r="G40" s="19">
        <f t="shared" si="4"/>
        <v>0</v>
      </c>
      <c r="H40" s="10" t="e">
        <f t="shared" si="2"/>
        <v>#DIV/0!</v>
      </c>
      <c r="I40" s="1"/>
    </row>
    <row r="41" spans="1:9" s="6" customFormat="1">
      <c r="A41" s="32" t="s">
        <v>226</v>
      </c>
      <c r="B41" s="33" t="s">
        <v>227</v>
      </c>
      <c r="C41" s="27">
        <f>C42</f>
        <v>0</v>
      </c>
      <c r="D41" s="27">
        <f t="shared" ref="D41:E41" si="6">D42</f>
        <v>0</v>
      </c>
      <c r="E41" s="27">
        <f t="shared" si="6"/>
        <v>0</v>
      </c>
      <c r="F41" s="34">
        <v>0</v>
      </c>
      <c r="G41" s="19">
        <f t="shared" si="4"/>
        <v>0</v>
      </c>
      <c r="H41" s="10">
        <v>0</v>
      </c>
      <c r="I41" s="1"/>
    </row>
    <row r="42" spans="1:9" s="6" customFormat="1" ht="31.5">
      <c r="A42" s="29" t="s">
        <v>224</v>
      </c>
      <c r="B42" s="30" t="s">
        <v>225</v>
      </c>
      <c r="C42" s="31">
        <v>0</v>
      </c>
      <c r="D42" s="31">
        <v>0</v>
      </c>
      <c r="E42" s="31">
        <v>0</v>
      </c>
      <c r="F42" s="34">
        <v>0</v>
      </c>
      <c r="G42" s="19">
        <f t="shared" si="4"/>
        <v>0</v>
      </c>
      <c r="H42" s="10">
        <v>0</v>
      </c>
      <c r="I42" s="1"/>
    </row>
    <row r="43" spans="1:9" s="6" customFormat="1" ht="47.25">
      <c r="A43" s="22" t="s">
        <v>141</v>
      </c>
      <c r="B43" s="23" t="s">
        <v>43</v>
      </c>
      <c r="C43" s="24">
        <f>C44+C45+C46+C48+C49+C50+C52+C53+C54+C55+C56+C58+C59+C60+C61+C62+C63+C64</f>
        <v>284212.90000000002</v>
      </c>
      <c r="D43" s="24">
        <f>D44+D45+D46+D48+D49+D50+D51+D52+D53+D54+D55+D56+D57+D58+D59+D60+D61+D62+D63+D64</f>
        <v>283185.59999999998</v>
      </c>
      <c r="E43" s="24">
        <f>E44+E45+E46+E48+E49+E50+E51+E52+E53+E54+E55+E56+E57+E58+E59+E60+E61+E62+E63+E64</f>
        <v>169660.6</v>
      </c>
      <c r="F43" s="10">
        <f t="shared" si="0"/>
        <v>59.911450299732763</v>
      </c>
      <c r="G43" s="21">
        <f t="shared" si="4"/>
        <v>-114552.30000000002</v>
      </c>
      <c r="H43" s="10">
        <f t="shared" si="2"/>
        <v>59.694897733354111</v>
      </c>
      <c r="I43" s="1"/>
    </row>
    <row r="44" spans="1:9" s="6" customFormat="1" ht="145.15" hidden="1" customHeight="1">
      <c r="A44" s="25" t="s">
        <v>142</v>
      </c>
      <c r="B44" s="59" t="s">
        <v>138</v>
      </c>
      <c r="C44" s="27">
        <v>0</v>
      </c>
      <c r="D44" s="27">
        <v>0</v>
      </c>
      <c r="E44" s="27">
        <v>0</v>
      </c>
      <c r="F44" s="10" t="e">
        <f t="shared" si="0"/>
        <v>#DIV/0!</v>
      </c>
      <c r="G44" s="19">
        <f t="shared" si="4"/>
        <v>0</v>
      </c>
      <c r="H44" s="10" t="e">
        <f t="shared" si="2"/>
        <v>#DIV/0!</v>
      </c>
      <c r="I44" s="1"/>
    </row>
    <row r="45" spans="1:9" s="6" customFormat="1" ht="123" hidden="1" customHeight="1">
      <c r="A45" s="25" t="s">
        <v>228</v>
      </c>
      <c r="B45" s="59" t="s">
        <v>229</v>
      </c>
      <c r="C45" s="27">
        <v>0</v>
      </c>
      <c r="D45" s="27">
        <v>0</v>
      </c>
      <c r="E45" s="27">
        <v>0</v>
      </c>
      <c r="F45" s="10" t="e">
        <f t="shared" si="0"/>
        <v>#DIV/0!</v>
      </c>
      <c r="G45" s="19">
        <f t="shared" si="4"/>
        <v>0</v>
      </c>
      <c r="H45" s="10" t="e">
        <f t="shared" si="2"/>
        <v>#DIV/0!</v>
      </c>
      <c r="I45" s="1"/>
    </row>
    <row r="46" spans="1:9" s="6" customFormat="1" ht="70.5" hidden="1" customHeight="1">
      <c r="A46" s="25" t="s">
        <v>213</v>
      </c>
      <c r="B46" s="59" t="s">
        <v>214</v>
      </c>
      <c r="C46" s="27">
        <v>0</v>
      </c>
      <c r="D46" s="27">
        <v>0</v>
      </c>
      <c r="E46" s="27">
        <v>0</v>
      </c>
      <c r="F46" s="10" t="e">
        <f t="shared" si="0"/>
        <v>#DIV/0!</v>
      </c>
      <c r="G46" s="19">
        <f t="shared" si="4"/>
        <v>0</v>
      </c>
      <c r="H46" s="10" t="e">
        <f t="shared" si="2"/>
        <v>#DIV/0!</v>
      </c>
      <c r="I46" s="1"/>
    </row>
    <row r="47" spans="1:9" s="6" customFormat="1" ht="70.5" hidden="1" customHeight="1">
      <c r="A47" s="25"/>
      <c r="B47" s="59"/>
      <c r="C47" s="27"/>
      <c r="D47" s="27"/>
      <c r="E47" s="27"/>
      <c r="F47" s="10" t="e">
        <f t="shared" si="0"/>
        <v>#DIV/0!</v>
      </c>
      <c r="G47" s="19">
        <f t="shared" si="4"/>
        <v>0</v>
      </c>
      <c r="H47" s="10" t="e">
        <f t="shared" si="2"/>
        <v>#DIV/0!</v>
      </c>
      <c r="I47" s="1"/>
    </row>
    <row r="48" spans="1:9" s="6" customFormat="1" ht="108.75" hidden="1" customHeight="1">
      <c r="A48" s="32" t="s">
        <v>143</v>
      </c>
      <c r="B48" s="60" t="s">
        <v>230</v>
      </c>
      <c r="C48" s="27">
        <v>0</v>
      </c>
      <c r="D48" s="27">
        <v>0</v>
      </c>
      <c r="E48" s="27">
        <v>0</v>
      </c>
      <c r="F48" s="10" t="e">
        <f t="shared" si="0"/>
        <v>#DIV/0!</v>
      </c>
      <c r="G48" s="19">
        <f t="shared" si="4"/>
        <v>0</v>
      </c>
      <c r="H48" s="10" t="e">
        <f t="shared" si="2"/>
        <v>#DIV/0!</v>
      </c>
      <c r="I48" s="1"/>
    </row>
    <row r="49" spans="1:9" s="6" customFormat="1" ht="75" customHeight="1">
      <c r="A49" s="32" t="s">
        <v>283</v>
      </c>
      <c r="B49" s="94" t="s">
        <v>291</v>
      </c>
      <c r="C49" s="27">
        <v>369.4</v>
      </c>
      <c r="D49" s="27">
        <v>0</v>
      </c>
      <c r="E49" s="27">
        <v>0</v>
      </c>
      <c r="F49" s="34">
        <v>0</v>
      </c>
      <c r="G49" s="19">
        <f t="shared" si="4"/>
        <v>-369.4</v>
      </c>
      <c r="H49" s="34">
        <v>0</v>
      </c>
      <c r="I49" s="1"/>
    </row>
    <row r="50" spans="1:9" s="6" customFormat="1" ht="75" customHeight="1">
      <c r="A50" s="32" t="s">
        <v>284</v>
      </c>
      <c r="B50" s="95" t="s">
        <v>292</v>
      </c>
      <c r="C50" s="27">
        <v>1707.4</v>
      </c>
      <c r="D50" s="27">
        <v>0</v>
      </c>
      <c r="E50" s="27">
        <v>0</v>
      </c>
      <c r="F50" s="34">
        <v>0</v>
      </c>
      <c r="G50" s="19">
        <f t="shared" si="4"/>
        <v>-1707.4</v>
      </c>
      <c r="H50" s="34">
        <v>0</v>
      </c>
      <c r="I50" s="1"/>
    </row>
    <row r="51" spans="1:9" s="6" customFormat="1" ht="36" hidden="1" customHeight="1">
      <c r="A51" s="32" t="s">
        <v>268</v>
      </c>
      <c r="B51" s="89" t="s">
        <v>269</v>
      </c>
      <c r="C51" s="27">
        <v>0</v>
      </c>
      <c r="D51" s="27">
        <v>0</v>
      </c>
      <c r="E51" s="27">
        <v>0</v>
      </c>
      <c r="F51" s="34" t="e">
        <f t="shared" si="0"/>
        <v>#DIV/0!</v>
      </c>
      <c r="G51" s="19">
        <f t="shared" si="4"/>
        <v>0</v>
      </c>
      <c r="H51" s="34">
        <v>0</v>
      </c>
      <c r="I51" s="88"/>
    </row>
    <row r="52" spans="1:9" s="6" customFormat="1" ht="94.5" hidden="1">
      <c r="A52" s="32" t="s">
        <v>208</v>
      </c>
      <c r="B52" s="61" t="s">
        <v>207</v>
      </c>
      <c r="C52" s="83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4"/>
        <v>0</v>
      </c>
      <c r="H52" s="34" t="e">
        <f t="shared" si="2"/>
        <v>#DIV/0!</v>
      </c>
      <c r="I52" s="1"/>
    </row>
    <row r="53" spans="1:9" s="6" customFormat="1" ht="78.75" hidden="1">
      <c r="A53" s="32" t="s">
        <v>231</v>
      </c>
      <c r="B53" s="61" t="s">
        <v>232</v>
      </c>
      <c r="C53" s="28">
        <v>0</v>
      </c>
      <c r="D53" s="28">
        <v>0</v>
      </c>
      <c r="E53" s="28">
        <v>0</v>
      </c>
      <c r="F53" s="34" t="e">
        <f t="shared" si="0"/>
        <v>#DIV/0!</v>
      </c>
      <c r="G53" s="19">
        <f t="shared" si="4"/>
        <v>0</v>
      </c>
      <c r="H53" s="34">
        <v>0</v>
      </c>
      <c r="I53" s="1"/>
    </row>
    <row r="54" spans="1:9" s="6" customFormat="1" ht="93.6" hidden="1" customHeight="1">
      <c r="A54" s="32" t="s">
        <v>208</v>
      </c>
      <c r="B54" s="61" t="s">
        <v>207</v>
      </c>
      <c r="C54" s="28">
        <v>0</v>
      </c>
      <c r="D54" s="28">
        <v>0</v>
      </c>
      <c r="E54" s="28">
        <v>0</v>
      </c>
      <c r="F54" s="34" t="e">
        <f t="shared" si="0"/>
        <v>#DIV/0!</v>
      </c>
      <c r="G54" s="19">
        <f t="shared" si="4"/>
        <v>0</v>
      </c>
      <c r="H54" s="34" t="e">
        <f t="shared" si="2"/>
        <v>#DIV/0!</v>
      </c>
      <c r="I54" s="1"/>
    </row>
    <row r="55" spans="1:9" s="6" customFormat="1" ht="78.75">
      <c r="A55" s="32" t="s">
        <v>233</v>
      </c>
      <c r="B55" s="61" t="s">
        <v>234</v>
      </c>
      <c r="C55" s="28">
        <v>52220.4</v>
      </c>
      <c r="D55" s="28">
        <v>98557.5</v>
      </c>
      <c r="E55" s="28">
        <v>47972.9</v>
      </c>
      <c r="F55" s="34">
        <f t="shared" si="0"/>
        <v>48.675037414707148</v>
      </c>
      <c r="G55" s="19">
        <f t="shared" si="4"/>
        <v>-4247.5</v>
      </c>
      <c r="H55" s="34">
        <f>E55/C55*100</f>
        <v>91.866205544193463</v>
      </c>
      <c r="I55" s="1"/>
    </row>
    <row r="56" spans="1:9" s="6" customFormat="1" ht="63" hidden="1">
      <c r="A56" s="32" t="s">
        <v>235</v>
      </c>
      <c r="B56" s="61" t="s">
        <v>236</v>
      </c>
      <c r="C56" s="28">
        <v>0</v>
      </c>
      <c r="D56" s="28">
        <v>0</v>
      </c>
      <c r="E56" s="28">
        <v>0</v>
      </c>
      <c r="F56" s="34">
        <v>0</v>
      </c>
      <c r="G56" s="19">
        <f t="shared" si="4"/>
        <v>0</v>
      </c>
      <c r="H56" s="34" t="e">
        <f t="shared" ref="H56:H60" si="7">E56/C56*100</f>
        <v>#DIV/0!</v>
      </c>
      <c r="I56" s="1"/>
    </row>
    <row r="57" spans="1:9" s="6" customFormat="1" ht="78.75" hidden="1">
      <c r="A57" s="32" t="s">
        <v>270</v>
      </c>
      <c r="B57" s="89" t="s">
        <v>271</v>
      </c>
      <c r="C57" s="28">
        <v>0</v>
      </c>
      <c r="D57" s="28">
        <v>0</v>
      </c>
      <c r="E57" s="28">
        <v>0</v>
      </c>
      <c r="F57" s="34" t="e">
        <f t="shared" si="0"/>
        <v>#DIV/0!</v>
      </c>
      <c r="G57" s="19">
        <f t="shared" si="4"/>
        <v>0</v>
      </c>
      <c r="H57" s="34" t="e">
        <f t="shared" si="7"/>
        <v>#DIV/0!</v>
      </c>
      <c r="I57" s="88"/>
    </row>
    <row r="58" spans="1:9" s="6" customFormat="1" ht="47.25">
      <c r="A58" s="62" t="s">
        <v>144</v>
      </c>
      <c r="B58" s="61" t="s">
        <v>98</v>
      </c>
      <c r="C58" s="27">
        <v>2420.5</v>
      </c>
      <c r="D58" s="27">
        <v>2204.4</v>
      </c>
      <c r="E58" s="27">
        <v>1794.5</v>
      </c>
      <c r="F58" s="34">
        <f t="shared" si="0"/>
        <v>81.405371076029752</v>
      </c>
      <c r="G58" s="19">
        <f t="shared" si="4"/>
        <v>-626</v>
      </c>
      <c r="H58" s="34">
        <f t="shared" si="7"/>
        <v>74.137574881222889</v>
      </c>
      <c r="I58" s="1"/>
    </row>
    <row r="59" spans="1:9" s="6" customFormat="1" ht="47.25" hidden="1">
      <c r="A59" s="62" t="s">
        <v>285</v>
      </c>
      <c r="B59" s="97" t="s">
        <v>293</v>
      </c>
      <c r="C59" s="27">
        <v>0</v>
      </c>
      <c r="D59" s="27">
        <v>0</v>
      </c>
      <c r="E59" s="27">
        <v>0</v>
      </c>
      <c r="F59" s="34">
        <v>0</v>
      </c>
      <c r="G59" s="19">
        <f t="shared" si="4"/>
        <v>0</v>
      </c>
      <c r="H59" s="34" t="e">
        <f t="shared" si="7"/>
        <v>#DIV/0!</v>
      </c>
      <c r="I59" s="1"/>
    </row>
    <row r="60" spans="1:9" s="6" customFormat="1" ht="31.5">
      <c r="A60" s="32" t="s">
        <v>145</v>
      </c>
      <c r="B60" s="61" t="s">
        <v>90</v>
      </c>
      <c r="C60" s="28">
        <v>7633.7</v>
      </c>
      <c r="D60" s="28">
        <v>761.8</v>
      </c>
      <c r="E60" s="109">
        <v>761.8</v>
      </c>
      <c r="F60" s="34">
        <f t="shared" si="0"/>
        <v>100</v>
      </c>
      <c r="G60" s="19">
        <f t="shared" si="4"/>
        <v>-6871.9</v>
      </c>
      <c r="H60" s="34">
        <f t="shared" si="7"/>
        <v>9.979433302330456</v>
      </c>
      <c r="I60" s="1"/>
    </row>
    <row r="61" spans="1:9" s="6" customFormat="1" ht="63">
      <c r="A61" s="32" t="s">
        <v>344</v>
      </c>
      <c r="B61" s="61" t="s">
        <v>345</v>
      </c>
      <c r="C61" s="28">
        <v>0</v>
      </c>
      <c r="D61" s="28">
        <v>5037.7</v>
      </c>
      <c r="E61" s="28">
        <v>44.5</v>
      </c>
      <c r="F61" s="34">
        <f t="shared" si="0"/>
        <v>0.88333961927069893</v>
      </c>
      <c r="G61" s="19">
        <f t="shared" si="4"/>
        <v>44.5</v>
      </c>
      <c r="H61" s="10">
        <v>0</v>
      </c>
      <c r="I61" s="1"/>
    </row>
    <row r="62" spans="1:9" s="6" customFormat="1" ht="47.25">
      <c r="A62" s="32" t="s">
        <v>323</v>
      </c>
      <c r="B62" s="103" t="s">
        <v>324</v>
      </c>
      <c r="C62" s="28">
        <v>20837.5</v>
      </c>
      <c r="D62" s="28">
        <v>0</v>
      </c>
      <c r="E62" s="28">
        <v>0</v>
      </c>
      <c r="F62" s="34">
        <v>0</v>
      </c>
      <c r="G62" s="19">
        <f t="shared" si="4"/>
        <v>-20837.5</v>
      </c>
      <c r="H62" s="34">
        <v>0</v>
      </c>
      <c r="I62" s="1"/>
    </row>
    <row r="63" spans="1:9" s="6" customFormat="1" ht="31.5" hidden="1" customHeight="1">
      <c r="A63" s="32" t="s">
        <v>262</v>
      </c>
      <c r="B63" s="61" t="s">
        <v>263</v>
      </c>
      <c r="C63" s="28">
        <v>0</v>
      </c>
      <c r="D63" s="28">
        <v>0</v>
      </c>
      <c r="E63" s="28">
        <v>0</v>
      </c>
      <c r="F63" s="34" t="e">
        <f t="shared" si="0"/>
        <v>#DIV/0!</v>
      </c>
      <c r="G63" s="19">
        <f t="shared" si="4"/>
        <v>0</v>
      </c>
      <c r="H63" s="34"/>
      <c r="I63" s="1"/>
    </row>
    <row r="64" spans="1:9" s="6" customFormat="1">
      <c r="A64" s="32" t="s">
        <v>146</v>
      </c>
      <c r="B64" s="61" t="s">
        <v>107</v>
      </c>
      <c r="C64" s="28">
        <f>C65</f>
        <v>199024.00000000003</v>
      </c>
      <c r="D64" s="28">
        <f>D65</f>
        <v>176624.2</v>
      </c>
      <c r="E64" s="28">
        <f>E65</f>
        <v>119086.90000000001</v>
      </c>
      <c r="F64" s="34">
        <f t="shared" si="0"/>
        <v>67.423886421000063</v>
      </c>
      <c r="G64" s="19">
        <f t="shared" si="4"/>
        <v>-79937.10000000002</v>
      </c>
      <c r="H64" s="34">
        <f t="shared" si="2"/>
        <v>59.835446981268589</v>
      </c>
      <c r="I64" s="1"/>
    </row>
    <row r="65" spans="1:9" s="6" customFormat="1" ht="31.5">
      <c r="A65" s="25" t="s">
        <v>147</v>
      </c>
      <c r="B65" s="26" t="s">
        <v>44</v>
      </c>
      <c r="C65" s="28">
        <f>SUM(C66:C83)</f>
        <v>199024.00000000003</v>
      </c>
      <c r="D65" s="28">
        <f>SUM(D66:D83)</f>
        <v>176624.2</v>
      </c>
      <c r="E65" s="28">
        <f>SUM(E66:E83)</f>
        <v>119086.90000000001</v>
      </c>
      <c r="F65" s="34">
        <f t="shared" si="0"/>
        <v>67.423886421000063</v>
      </c>
      <c r="G65" s="19">
        <f t="shared" si="4"/>
        <v>-79937.10000000002</v>
      </c>
      <c r="H65" s="34">
        <f t="shared" si="2"/>
        <v>59.835446981268589</v>
      </c>
      <c r="I65" s="1"/>
    </row>
    <row r="66" spans="1:9" s="6" customFormat="1" ht="47.25">
      <c r="A66" s="25" t="s">
        <v>148</v>
      </c>
      <c r="B66" s="63" t="s">
        <v>45</v>
      </c>
      <c r="C66" s="28">
        <v>5335.1</v>
      </c>
      <c r="D66" s="28">
        <v>6200</v>
      </c>
      <c r="E66" s="28">
        <v>4650</v>
      </c>
      <c r="F66" s="34">
        <f t="shared" si="0"/>
        <v>75</v>
      </c>
      <c r="G66" s="19">
        <f t="shared" si="4"/>
        <v>-685.10000000000036</v>
      </c>
      <c r="H66" s="34">
        <f t="shared" si="2"/>
        <v>87.158628704241721</v>
      </c>
      <c r="I66" s="1"/>
    </row>
    <row r="67" spans="1:9" s="6" customFormat="1" ht="78.75" hidden="1">
      <c r="A67" s="25" t="s">
        <v>149</v>
      </c>
      <c r="B67" s="64" t="s">
        <v>75</v>
      </c>
      <c r="C67" s="28"/>
      <c r="D67" s="28"/>
      <c r="E67" s="28"/>
      <c r="F67" s="34" t="e">
        <f t="shared" si="0"/>
        <v>#DIV/0!</v>
      </c>
      <c r="G67" s="19">
        <f t="shared" si="4"/>
        <v>0</v>
      </c>
      <c r="H67" s="10" t="e">
        <f t="shared" si="2"/>
        <v>#DIV/0!</v>
      </c>
      <c r="I67" s="1"/>
    </row>
    <row r="68" spans="1:9" s="6" customFormat="1" ht="64.150000000000006" hidden="1" customHeight="1">
      <c r="A68" s="25" t="s">
        <v>150</v>
      </c>
      <c r="B68" s="64" t="s">
        <v>108</v>
      </c>
      <c r="C68" s="28"/>
      <c r="D68" s="28"/>
      <c r="E68" s="28"/>
      <c r="F68" s="34" t="e">
        <f t="shared" si="0"/>
        <v>#DIV/0!</v>
      </c>
      <c r="G68" s="19">
        <f t="shared" si="4"/>
        <v>0</v>
      </c>
      <c r="H68" s="10" t="e">
        <f t="shared" si="2"/>
        <v>#DIV/0!</v>
      </c>
      <c r="I68" s="1"/>
    </row>
    <row r="69" spans="1:9" s="6" customFormat="1" ht="63" hidden="1">
      <c r="A69" s="25" t="s">
        <v>109</v>
      </c>
      <c r="B69" s="64" t="s">
        <v>91</v>
      </c>
      <c r="C69" s="28"/>
      <c r="D69" s="28"/>
      <c r="E69" s="28"/>
      <c r="F69" s="34" t="e">
        <f t="shared" si="0"/>
        <v>#DIV/0!</v>
      </c>
      <c r="G69" s="19">
        <f t="shared" si="4"/>
        <v>0</v>
      </c>
      <c r="H69" s="10" t="e">
        <f t="shared" si="2"/>
        <v>#DIV/0!</v>
      </c>
      <c r="I69" s="1"/>
    </row>
    <row r="70" spans="1:9" s="6" customFormat="1" ht="47.45" hidden="1" customHeight="1">
      <c r="A70" s="25" t="s">
        <v>151</v>
      </c>
      <c r="B70" s="65" t="s">
        <v>92</v>
      </c>
      <c r="C70" s="28">
        <v>0</v>
      </c>
      <c r="D70" s="28">
        <v>0</v>
      </c>
      <c r="E70" s="28">
        <v>0</v>
      </c>
      <c r="F70" s="34" t="e">
        <f t="shared" si="0"/>
        <v>#DIV/0!</v>
      </c>
      <c r="G70" s="19">
        <f t="shared" si="4"/>
        <v>0</v>
      </c>
      <c r="H70" s="10" t="e">
        <f t="shared" si="2"/>
        <v>#DIV/0!</v>
      </c>
      <c r="I70" s="1"/>
    </row>
    <row r="71" spans="1:9" s="6" customFormat="1" ht="110.25" hidden="1">
      <c r="A71" s="25" t="s">
        <v>110</v>
      </c>
      <c r="B71" s="65" t="s">
        <v>101</v>
      </c>
      <c r="C71" s="28"/>
      <c r="D71" s="28">
        <v>0</v>
      </c>
      <c r="E71" s="28"/>
      <c r="F71" s="34" t="e">
        <f t="shared" si="0"/>
        <v>#DIV/0!</v>
      </c>
      <c r="G71" s="19">
        <f t="shared" si="4"/>
        <v>0</v>
      </c>
      <c r="H71" s="10" t="e">
        <f t="shared" si="2"/>
        <v>#DIV/0!</v>
      </c>
      <c r="I71" s="1"/>
    </row>
    <row r="72" spans="1:9" s="6" customFormat="1" ht="66.599999999999994" hidden="1" customHeight="1">
      <c r="A72" s="25" t="s">
        <v>152</v>
      </c>
      <c r="B72" s="65" t="s">
        <v>111</v>
      </c>
      <c r="C72" s="28">
        <v>0</v>
      </c>
      <c r="D72" s="28">
        <v>0</v>
      </c>
      <c r="E72" s="28">
        <v>0</v>
      </c>
      <c r="F72" s="34" t="e">
        <f t="shared" si="0"/>
        <v>#DIV/0!</v>
      </c>
      <c r="G72" s="19">
        <f t="shared" si="4"/>
        <v>0</v>
      </c>
      <c r="H72" s="10" t="e">
        <f t="shared" si="2"/>
        <v>#DIV/0!</v>
      </c>
      <c r="I72" s="1"/>
    </row>
    <row r="73" spans="1:9" s="6" customFormat="1" ht="63">
      <c r="A73" s="25" t="s">
        <v>153</v>
      </c>
      <c r="B73" s="65" t="s">
        <v>112</v>
      </c>
      <c r="C73" s="28">
        <v>113946.7</v>
      </c>
      <c r="D73" s="28">
        <v>167424.20000000001</v>
      </c>
      <c r="E73" s="28">
        <v>111616.1</v>
      </c>
      <c r="F73" s="34">
        <f t="shared" si="0"/>
        <v>66.666646757159356</v>
      </c>
      <c r="G73" s="19">
        <f t="shared" si="4"/>
        <v>-2330.5999999999913</v>
      </c>
      <c r="H73" s="34">
        <f t="shared" si="2"/>
        <v>97.954657747876865</v>
      </c>
      <c r="I73" s="1"/>
    </row>
    <row r="74" spans="1:9" s="6" customFormat="1" ht="63">
      <c r="A74" s="25" t="s">
        <v>201</v>
      </c>
      <c r="B74" s="65" t="s">
        <v>202</v>
      </c>
      <c r="C74" s="28">
        <v>46350.9</v>
      </c>
      <c r="D74" s="28">
        <v>2500</v>
      </c>
      <c r="E74" s="28">
        <v>2320.8000000000002</v>
      </c>
      <c r="F74" s="34">
        <f t="shared" si="0"/>
        <v>92.832000000000008</v>
      </c>
      <c r="G74" s="19">
        <f t="shared" si="4"/>
        <v>-44030.1</v>
      </c>
      <c r="H74" s="34">
        <f t="shared" si="2"/>
        <v>5.0070225173621221</v>
      </c>
      <c r="I74" s="1"/>
    </row>
    <row r="75" spans="1:9" s="6" customFormat="1" ht="63">
      <c r="A75" s="25" t="s">
        <v>203</v>
      </c>
      <c r="B75" s="65" t="s">
        <v>204</v>
      </c>
      <c r="C75" s="28">
        <v>5177.7</v>
      </c>
      <c r="D75" s="28">
        <v>0</v>
      </c>
      <c r="E75" s="28">
        <v>0</v>
      </c>
      <c r="F75" s="34">
        <v>0</v>
      </c>
      <c r="G75" s="19">
        <f t="shared" si="4"/>
        <v>-5177.7</v>
      </c>
      <c r="H75" s="34">
        <f t="shared" si="2"/>
        <v>0</v>
      </c>
      <c r="I75" s="1"/>
    </row>
    <row r="76" spans="1:9" s="6" customFormat="1" ht="94.5" hidden="1">
      <c r="A76" s="25" t="s">
        <v>209</v>
      </c>
      <c r="B76" s="65" t="s">
        <v>211</v>
      </c>
      <c r="C76" s="28">
        <v>0</v>
      </c>
      <c r="D76" s="28">
        <v>0</v>
      </c>
      <c r="E76" s="28">
        <v>0</v>
      </c>
      <c r="F76" s="34" t="e">
        <f t="shared" si="0"/>
        <v>#DIV/0!</v>
      </c>
      <c r="G76" s="19">
        <f t="shared" si="4"/>
        <v>0</v>
      </c>
      <c r="H76" s="34" t="e">
        <f t="shared" si="2"/>
        <v>#DIV/0!</v>
      </c>
      <c r="I76" s="1"/>
    </row>
    <row r="77" spans="1:9" s="6" customFormat="1" ht="31.5" hidden="1">
      <c r="A77" s="25" t="s">
        <v>210</v>
      </c>
      <c r="B77" s="65" t="s">
        <v>212</v>
      </c>
      <c r="C77" s="28">
        <v>0</v>
      </c>
      <c r="D77" s="28">
        <v>0</v>
      </c>
      <c r="E77" s="28">
        <v>0</v>
      </c>
      <c r="F77" s="34" t="e">
        <f t="shared" si="0"/>
        <v>#DIV/0!</v>
      </c>
      <c r="G77" s="19">
        <f t="shared" si="4"/>
        <v>0</v>
      </c>
      <c r="H77" s="34" t="e">
        <f t="shared" si="2"/>
        <v>#DIV/0!</v>
      </c>
      <c r="I77" s="1"/>
    </row>
    <row r="78" spans="1:9" s="6" customFormat="1" ht="94.5">
      <c r="A78" s="25" t="s">
        <v>237</v>
      </c>
      <c r="B78" s="65" t="s">
        <v>294</v>
      </c>
      <c r="C78" s="28">
        <v>6604.7</v>
      </c>
      <c r="D78" s="28">
        <v>0</v>
      </c>
      <c r="E78" s="28">
        <v>0</v>
      </c>
      <c r="F78" s="34">
        <v>0</v>
      </c>
      <c r="G78" s="19">
        <f t="shared" si="4"/>
        <v>-6604.7</v>
      </c>
      <c r="H78" s="34">
        <f t="shared" si="2"/>
        <v>0</v>
      </c>
      <c r="I78" s="1"/>
    </row>
    <row r="79" spans="1:9" s="6" customFormat="1" ht="80.45" customHeight="1">
      <c r="A79" s="25" t="s">
        <v>272</v>
      </c>
      <c r="B79" s="65" t="s">
        <v>273</v>
      </c>
      <c r="C79" s="28">
        <v>15551.3</v>
      </c>
      <c r="D79" s="28">
        <v>0</v>
      </c>
      <c r="E79" s="28">
        <v>0</v>
      </c>
      <c r="F79" s="34">
        <v>0</v>
      </c>
      <c r="G79" s="19">
        <f t="shared" si="4"/>
        <v>-15551.3</v>
      </c>
      <c r="H79" s="34">
        <f t="shared" si="2"/>
        <v>0</v>
      </c>
      <c r="I79" s="98"/>
    </row>
    <row r="80" spans="1:9" s="6" customFormat="1" ht="78.75">
      <c r="A80" s="25" t="s">
        <v>238</v>
      </c>
      <c r="B80" s="65" t="s">
        <v>239</v>
      </c>
      <c r="C80" s="28">
        <v>156.19999999999999</v>
      </c>
      <c r="D80" s="28">
        <v>0</v>
      </c>
      <c r="E80" s="28">
        <v>0</v>
      </c>
      <c r="F80" s="34">
        <v>0</v>
      </c>
      <c r="G80" s="19">
        <f t="shared" si="4"/>
        <v>-156.19999999999999</v>
      </c>
      <c r="H80" s="34">
        <f t="shared" si="2"/>
        <v>0</v>
      </c>
      <c r="I80" s="1"/>
    </row>
    <row r="81" spans="1:9" s="6" customFormat="1" ht="63">
      <c r="A81" s="25" t="s">
        <v>321</v>
      </c>
      <c r="B81" s="65" t="s">
        <v>322</v>
      </c>
      <c r="C81" s="28">
        <v>401.4</v>
      </c>
      <c r="D81" s="28">
        <v>0</v>
      </c>
      <c r="E81" s="28">
        <v>0</v>
      </c>
      <c r="F81" s="34">
        <v>0</v>
      </c>
      <c r="G81" s="19">
        <f t="shared" si="4"/>
        <v>-401.4</v>
      </c>
      <c r="H81" s="34">
        <f t="shared" si="2"/>
        <v>0</v>
      </c>
      <c r="I81" s="1"/>
    </row>
    <row r="82" spans="1:9" s="6" customFormat="1" ht="63">
      <c r="A82" s="25" t="s">
        <v>286</v>
      </c>
      <c r="B82" s="93" t="s">
        <v>307</v>
      </c>
      <c r="C82" s="28">
        <v>5000</v>
      </c>
      <c r="D82" s="28">
        <v>500</v>
      </c>
      <c r="E82" s="28">
        <v>500</v>
      </c>
      <c r="F82" s="34">
        <f t="shared" si="0"/>
        <v>100</v>
      </c>
      <c r="G82" s="19">
        <f t="shared" si="4"/>
        <v>-4500</v>
      </c>
      <c r="H82" s="34">
        <f t="shared" si="2"/>
        <v>10</v>
      </c>
      <c r="I82" s="1"/>
    </row>
    <row r="83" spans="1:9" s="6" customFormat="1" ht="220.5">
      <c r="A83" s="25" t="s">
        <v>308</v>
      </c>
      <c r="B83" s="92" t="s">
        <v>309</v>
      </c>
      <c r="C83" s="28">
        <v>500</v>
      </c>
      <c r="D83" s="28">
        <v>0</v>
      </c>
      <c r="E83" s="28">
        <v>0</v>
      </c>
      <c r="F83" s="34">
        <v>0</v>
      </c>
      <c r="G83" s="19">
        <f t="shared" si="4"/>
        <v>-500</v>
      </c>
      <c r="H83" s="34">
        <v>0</v>
      </c>
      <c r="I83" s="1"/>
    </row>
    <row r="84" spans="1:9" s="6" customFormat="1" ht="31.5">
      <c r="A84" s="66" t="s">
        <v>154</v>
      </c>
      <c r="B84" s="67" t="s">
        <v>67</v>
      </c>
      <c r="C84" s="24">
        <f>C85+C86+C87+C88+C109+C115</f>
        <v>1562409.5</v>
      </c>
      <c r="D84" s="24">
        <f>D85+D86+D87+D88+D109+D115</f>
        <v>2315852.6000000006</v>
      </c>
      <c r="E84" s="24">
        <f t="shared" ref="E84" si="8">E85+E86+E87+E88+E109+E115</f>
        <v>1525557.0999999999</v>
      </c>
      <c r="F84" s="10">
        <f t="shared" si="0"/>
        <v>65.874533638280752</v>
      </c>
      <c r="G84" s="21">
        <f t="shared" si="4"/>
        <v>-36852.40000000014</v>
      </c>
      <c r="H84" s="10">
        <f t="shared" si="2"/>
        <v>97.641309784662724</v>
      </c>
      <c r="I84" s="1"/>
    </row>
    <row r="85" spans="1:9" s="6" customFormat="1" hidden="1">
      <c r="A85" s="32"/>
      <c r="B85" s="61"/>
      <c r="C85" s="28"/>
      <c r="D85" s="28"/>
      <c r="E85" s="28"/>
      <c r="F85" s="34" t="e">
        <f t="shared" si="0"/>
        <v>#DIV/0!</v>
      </c>
      <c r="G85" s="19">
        <f t="shared" ref="G85:G150" si="9">E85-C85</f>
        <v>0</v>
      </c>
      <c r="H85" s="34" t="e">
        <f t="shared" si="2"/>
        <v>#DIV/0!</v>
      </c>
      <c r="I85" s="1"/>
    </row>
    <row r="86" spans="1:9" s="6" customFormat="1" hidden="1">
      <c r="A86" s="68"/>
      <c r="B86" s="69"/>
      <c r="C86" s="28"/>
      <c r="D86" s="28"/>
      <c r="E86" s="28"/>
      <c r="F86" s="34" t="e">
        <f t="shared" si="0"/>
        <v>#DIV/0!</v>
      </c>
      <c r="G86" s="19">
        <f t="shared" si="9"/>
        <v>0</v>
      </c>
      <c r="H86" s="34" t="e">
        <f t="shared" si="2"/>
        <v>#DIV/0!</v>
      </c>
      <c r="I86" s="1"/>
    </row>
    <row r="87" spans="1:9" s="6" customFormat="1" hidden="1">
      <c r="A87" s="68"/>
      <c r="B87" s="70"/>
      <c r="C87" s="28"/>
      <c r="D87" s="28"/>
      <c r="E87" s="28"/>
      <c r="F87" s="34" t="e">
        <f t="shared" si="0"/>
        <v>#DIV/0!</v>
      </c>
      <c r="G87" s="19">
        <f t="shared" si="9"/>
        <v>0</v>
      </c>
      <c r="H87" s="34" t="e">
        <f t="shared" si="2"/>
        <v>#DIV/0!</v>
      </c>
      <c r="I87" s="1"/>
    </row>
    <row r="88" spans="1:9" s="6" customFormat="1" ht="47.25">
      <c r="A88" s="68" t="s">
        <v>155</v>
      </c>
      <c r="B88" s="71" t="s">
        <v>113</v>
      </c>
      <c r="C88" s="27">
        <f>C89</f>
        <v>1502479.1</v>
      </c>
      <c r="D88" s="27">
        <f>D89</f>
        <v>2230214.6000000006</v>
      </c>
      <c r="E88" s="27">
        <f>E89</f>
        <v>1465241.9999999998</v>
      </c>
      <c r="F88" s="34">
        <f t="shared" si="0"/>
        <v>65.699596801132927</v>
      </c>
      <c r="G88" s="19">
        <f t="shared" si="9"/>
        <v>-37237.100000000326</v>
      </c>
      <c r="H88" s="34">
        <f t="shared" si="2"/>
        <v>97.521622763338257</v>
      </c>
      <c r="I88" s="1"/>
    </row>
    <row r="89" spans="1:9" s="6" customFormat="1" ht="47.25">
      <c r="A89" s="68" t="s">
        <v>156</v>
      </c>
      <c r="B89" s="71" t="s">
        <v>46</v>
      </c>
      <c r="C89" s="34">
        <f>SUM(C90:C114)</f>
        <v>1502479.1</v>
      </c>
      <c r="D89" s="34">
        <f>SUM(D90:D114)</f>
        <v>2230214.6000000006</v>
      </c>
      <c r="E89" s="34">
        <f>SUM(E90:E114)</f>
        <v>1465241.9999999998</v>
      </c>
      <c r="F89" s="34">
        <f t="shared" si="0"/>
        <v>65.699596801132927</v>
      </c>
      <c r="G89" s="19">
        <f t="shared" si="9"/>
        <v>-37237.100000000326</v>
      </c>
      <c r="H89" s="34">
        <f t="shared" si="2"/>
        <v>97.521622763338257</v>
      </c>
      <c r="I89" s="1"/>
    </row>
    <row r="90" spans="1:9" s="6" customFormat="1" ht="63">
      <c r="A90" s="68" t="s">
        <v>157</v>
      </c>
      <c r="B90" s="70" t="s">
        <v>133</v>
      </c>
      <c r="C90" s="28">
        <v>925822</v>
      </c>
      <c r="D90" s="28">
        <v>1378921.1</v>
      </c>
      <c r="E90" s="28">
        <v>942261.7</v>
      </c>
      <c r="F90" s="34">
        <f t="shared" si="0"/>
        <v>68.333257065977151</v>
      </c>
      <c r="G90" s="19">
        <f t="shared" si="9"/>
        <v>16439.699999999953</v>
      </c>
      <c r="H90" s="34">
        <f t="shared" si="2"/>
        <v>101.77568690309799</v>
      </c>
      <c r="I90" s="1"/>
    </row>
    <row r="91" spans="1:9" s="6" customFormat="1" ht="94.5">
      <c r="A91" s="68" t="s">
        <v>158</v>
      </c>
      <c r="B91" s="69" t="s">
        <v>59</v>
      </c>
      <c r="C91" s="28">
        <v>2446.8000000000002</v>
      </c>
      <c r="D91" s="28">
        <v>3245.7</v>
      </c>
      <c r="E91" s="28">
        <v>2387.4</v>
      </c>
      <c r="F91" s="34">
        <f t="shared" si="0"/>
        <v>73.555781495517152</v>
      </c>
      <c r="G91" s="19">
        <f t="shared" si="9"/>
        <v>-59.400000000000091</v>
      </c>
      <c r="H91" s="34">
        <f t="shared" si="2"/>
        <v>97.572339382050018</v>
      </c>
      <c r="I91" s="1"/>
    </row>
    <row r="92" spans="1:9" s="6" customFormat="1" ht="177.6" customHeight="1">
      <c r="A92" s="68" t="s">
        <v>159</v>
      </c>
      <c r="B92" s="69" t="s">
        <v>114</v>
      </c>
      <c r="C92" s="28">
        <v>3288</v>
      </c>
      <c r="D92" s="28">
        <v>5193.1000000000004</v>
      </c>
      <c r="E92" s="28">
        <v>3580.1</v>
      </c>
      <c r="F92" s="34">
        <f t="shared" si="0"/>
        <v>68.939554408734665</v>
      </c>
      <c r="G92" s="19">
        <f t="shared" si="9"/>
        <v>292.09999999999991</v>
      </c>
      <c r="H92" s="34">
        <f t="shared" si="2"/>
        <v>108.8838199513382</v>
      </c>
      <c r="I92" s="1"/>
    </row>
    <row r="93" spans="1:9" s="6" customFormat="1" ht="63">
      <c r="A93" s="68" t="s">
        <v>160</v>
      </c>
      <c r="B93" s="69" t="s">
        <v>115</v>
      </c>
      <c r="C93" s="28">
        <v>9221.4</v>
      </c>
      <c r="D93" s="28">
        <v>13024.9</v>
      </c>
      <c r="E93" s="28">
        <v>9768.6</v>
      </c>
      <c r="F93" s="34">
        <f t="shared" ref="F93:F190" si="10">E93/D93*100</f>
        <v>74.999424179840162</v>
      </c>
      <c r="G93" s="19">
        <f t="shared" si="9"/>
        <v>547.20000000000073</v>
      </c>
      <c r="H93" s="34">
        <f t="shared" si="2"/>
        <v>105.93402303337889</v>
      </c>
      <c r="I93" s="1"/>
    </row>
    <row r="94" spans="1:9" s="6" customFormat="1" ht="119.45" customHeight="1">
      <c r="A94" s="62" t="s">
        <v>161</v>
      </c>
      <c r="B94" s="64" t="s">
        <v>69</v>
      </c>
      <c r="C94" s="28">
        <v>1231.8</v>
      </c>
      <c r="D94" s="28">
        <v>1947.4</v>
      </c>
      <c r="E94" s="28">
        <v>1415.6</v>
      </c>
      <c r="F94" s="34">
        <f t="shared" si="10"/>
        <v>72.691794187121289</v>
      </c>
      <c r="G94" s="19">
        <f t="shared" si="9"/>
        <v>183.79999999999995</v>
      </c>
      <c r="H94" s="34">
        <f t="shared" si="2"/>
        <v>114.92125345023543</v>
      </c>
      <c r="I94" s="1"/>
    </row>
    <row r="95" spans="1:9" s="6" customFormat="1" ht="167.45" customHeight="1">
      <c r="A95" s="68" t="s">
        <v>162</v>
      </c>
      <c r="B95" s="63" t="s">
        <v>116</v>
      </c>
      <c r="C95" s="28">
        <v>6618.4</v>
      </c>
      <c r="D95" s="28">
        <v>10386.299999999999</v>
      </c>
      <c r="E95" s="28">
        <v>8268.7999999999993</v>
      </c>
      <c r="F95" s="34">
        <f t="shared" si="10"/>
        <v>79.612566554018272</v>
      </c>
      <c r="G95" s="19">
        <f t="shared" si="9"/>
        <v>1650.3999999999996</v>
      </c>
      <c r="H95" s="34">
        <f t="shared" si="2"/>
        <v>124.93654055360813</v>
      </c>
      <c r="I95" s="1"/>
    </row>
    <row r="96" spans="1:9" s="6" customFormat="1" ht="94.5" hidden="1">
      <c r="A96" s="68" t="s">
        <v>163</v>
      </c>
      <c r="B96" s="72" t="s">
        <v>76</v>
      </c>
      <c r="C96" s="28">
        <v>0</v>
      </c>
      <c r="D96" s="28">
        <v>0</v>
      </c>
      <c r="E96" s="28">
        <v>0</v>
      </c>
      <c r="F96" s="34">
        <v>0</v>
      </c>
      <c r="G96" s="19">
        <f t="shared" si="9"/>
        <v>0</v>
      </c>
      <c r="H96" s="34" t="e">
        <f t="shared" si="2"/>
        <v>#DIV/0!</v>
      </c>
      <c r="I96" s="1"/>
    </row>
    <row r="97" spans="1:9" s="6" customFormat="1" ht="94.5" hidden="1">
      <c r="A97" s="68" t="s">
        <v>164</v>
      </c>
      <c r="B97" s="63" t="s">
        <v>51</v>
      </c>
      <c r="C97" s="28">
        <v>0</v>
      </c>
      <c r="D97" s="28">
        <v>0</v>
      </c>
      <c r="E97" s="28">
        <v>0</v>
      </c>
      <c r="F97" s="34">
        <v>0</v>
      </c>
      <c r="G97" s="19">
        <f t="shared" si="9"/>
        <v>0</v>
      </c>
      <c r="H97" s="34" t="e">
        <f t="shared" si="2"/>
        <v>#DIV/0!</v>
      </c>
      <c r="I97" s="1"/>
    </row>
    <row r="98" spans="1:9" s="6" customFormat="1" ht="126">
      <c r="A98" s="68" t="s">
        <v>165</v>
      </c>
      <c r="B98" s="73" t="s">
        <v>117</v>
      </c>
      <c r="C98" s="28">
        <v>1147.0999999999999</v>
      </c>
      <c r="D98" s="28">
        <v>1419.9</v>
      </c>
      <c r="E98" s="28">
        <v>608.29999999999995</v>
      </c>
      <c r="F98" s="34">
        <f t="shared" si="10"/>
        <v>42.841045144024221</v>
      </c>
      <c r="G98" s="19">
        <f t="shared" si="9"/>
        <v>-538.79999999999995</v>
      </c>
      <c r="H98" s="34">
        <f t="shared" si="2"/>
        <v>53.029378432569082</v>
      </c>
      <c r="I98" s="1"/>
    </row>
    <row r="99" spans="1:9" s="6" customFormat="1" ht="85.9" customHeight="1">
      <c r="A99" s="62" t="s">
        <v>166</v>
      </c>
      <c r="B99" s="74" t="s">
        <v>77</v>
      </c>
      <c r="C99" s="28">
        <v>31038.5</v>
      </c>
      <c r="D99" s="28">
        <v>43053.8</v>
      </c>
      <c r="E99" s="28">
        <v>24510.2</v>
      </c>
      <c r="F99" s="34">
        <f t="shared" si="10"/>
        <v>56.929237372775454</v>
      </c>
      <c r="G99" s="19">
        <f t="shared" si="9"/>
        <v>-6528.2999999999993</v>
      </c>
      <c r="H99" s="34">
        <f t="shared" ref="H99:H190" si="11">E99/C99*100</f>
        <v>78.967089260112445</v>
      </c>
      <c r="I99" s="1"/>
    </row>
    <row r="100" spans="1:9" s="6" customFormat="1" ht="69" hidden="1" customHeight="1">
      <c r="A100" s="32" t="s">
        <v>167</v>
      </c>
      <c r="B100" s="64" t="s">
        <v>47</v>
      </c>
      <c r="C100" s="28">
        <v>0</v>
      </c>
      <c r="D100" s="28">
        <v>0</v>
      </c>
      <c r="E100" s="28">
        <v>0</v>
      </c>
      <c r="F100" s="34">
        <v>0</v>
      </c>
      <c r="G100" s="19">
        <f t="shared" si="9"/>
        <v>0</v>
      </c>
      <c r="H100" s="34" t="e">
        <f t="shared" si="11"/>
        <v>#DIV/0!</v>
      </c>
      <c r="I100" s="1"/>
    </row>
    <row r="101" spans="1:9" s="6" customFormat="1" ht="94.5" hidden="1">
      <c r="A101" s="32" t="s">
        <v>168</v>
      </c>
      <c r="B101" s="75" t="s">
        <v>52</v>
      </c>
      <c r="C101" s="28">
        <v>0</v>
      </c>
      <c r="D101" s="28">
        <v>0</v>
      </c>
      <c r="E101" s="28">
        <v>0</v>
      </c>
      <c r="F101" s="34">
        <v>0</v>
      </c>
      <c r="G101" s="19">
        <f t="shared" si="9"/>
        <v>0</v>
      </c>
      <c r="H101" s="34" t="e">
        <f t="shared" si="11"/>
        <v>#DIV/0!</v>
      </c>
      <c r="I101" s="1"/>
    </row>
    <row r="102" spans="1:9" s="6" customFormat="1" ht="110.25">
      <c r="A102" s="32" t="s">
        <v>169</v>
      </c>
      <c r="B102" s="63" t="s">
        <v>78</v>
      </c>
      <c r="C102" s="28">
        <v>7563.4</v>
      </c>
      <c r="D102" s="28">
        <v>23871.1</v>
      </c>
      <c r="E102" s="28">
        <v>8682</v>
      </c>
      <c r="F102" s="34">
        <f t="shared" si="10"/>
        <v>36.370339029202682</v>
      </c>
      <c r="G102" s="19">
        <f t="shared" si="9"/>
        <v>1118.6000000000004</v>
      </c>
      <c r="H102" s="34">
        <f t="shared" si="11"/>
        <v>114.78964486870984</v>
      </c>
      <c r="I102" s="1"/>
    </row>
    <row r="103" spans="1:9" s="6" customFormat="1" ht="110.25">
      <c r="A103" s="32" t="s">
        <v>170</v>
      </c>
      <c r="B103" s="63" t="s">
        <v>68</v>
      </c>
      <c r="C103" s="28">
        <v>2762.4</v>
      </c>
      <c r="D103" s="28">
        <v>3972.7</v>
      </c>
      <c r="E103" s="28">
        <v>2349.9</v>
      </c>
      <c r="F103" s="34">
        <f t="shared" si="10"/>
        <v>59.151206987690998</v>
      </c>
      <c r="G103" s="19">
        <f t="shared" si="9"/>
        <v>-412.5</v>
      </c>
      <c r="H103" s="34">
        <f t="shared" si="11"/>
        <v>85.067332754126852</v>
      </c>
      <c r="I103" s="1"/>
    </row>
    <row r="104" spans="1:9" s="6" customFormat="1" ht="207.6" customHeight="1">
      <c r="A104" s="32" t="s">
        <v>171</v>
      </c>
      <c r="B104" s="63" t="s">
        <v>60</v>
      </c>
      <c r="C104" s="28">
        <v>821.4</v>
      </c>
      <c r="D104" s="28">
        <v>2226.1</v>
      </c>
      <c r="E104" s="28">
        <v>1047.2</v>
      </c>
      <c r="F104" s="34">
        <f t="shared" si="10"/>
        <v>47.041911863797672</v>
      </c>
      <c r="G104" s="19">
        <f t="shared" si="9"/>
        <v>225.80000000000007</v>
      </c>
      <c r="H104" s="34">
        <f t="shared" si="11"/>
        <v>127.48965181397615</v>
      </c>
      <c r="I104" s="1"/>
    </row>
    <row r="105" spans="1:9" s="6" customFormat="1" ht="63">
      <c r="A105" s="68" t="s">
        <v>172</v>
      </c>
      <c r="B105" s="63" t="s">
        <v>48</v>
      </c>
      <c r="C105" s="28">
        <v>496977.2</v>
      </c>
      <c r="D105" s="28">
        <v>735845.8</v>
      </c>
      <c r="E105" s="28">
        <v>456151.3</v>
      </c>
      <c r="F105" s="34">
        <f t="shared" si="10"/>
        <v>61.990066397063067</v>
      </c>
      <c r="G105" s="19">
        <f t="shared" si="9"/>
        <v>-40825.900000000023</v>
      </c>
      <c r="H105" s="34">
        <f t="shared" si="11"/>
        <v>91.785156341176204</v>
      </c>
      <c r="I105" s="1"/>
    </row>
    <row r="106" spans="1:9" s="6" customFormat="1" ht="161.44999999999999" customHeight="1">
      <c r="A106" s="68" t="s">
        <v>173</v>
      </c>
      <c r="B106" s="63" t="s">
        <v>79</v>
      </c>
      <c r="C106" s="28">
        <v>21.2</v>
      </c>
      <c r="D106" s="28">
        <v>153.1</v>
      </c>
      <c r="E106" s="28">
        <v>0</v>
      </c>
      <c r="F106" s="34">
        <f t="shared" si="10"/>
        <v>0</v>
      </c>
      <c r="G106" s="19">
        <f t="shared" si="9"/>
        <v>-21.2</v>
      </c>
      <c r="H106" s="34">
        <v>0</v>
      </c>
      <c r="I106" s="1"/>
    </row>
    <row r="107" spans="1:9" s="6" customFormat="1" ht="91.9" hidden="1" customHeight="1">
      <c r="A107" s="68" t="s">
        <v>174</v>
      </c>
      <c r="B107" s="63" t="s">
        <v>64</v>
      </c>
      <c r="C107" s="83">
        <v>0</v>
      </c>
      <c r="D107" s="28">
        <v>0</v>
      </c>
      <c r="E107" s="28">
        <v>0</v>
      </c>
      <c r="F107" s="34" t="e">
        <f t="shared" si="10"/>
        <v>#DIV/0!</v>
      </c>
      <c r="G107" s="19">
        <f t="shared" si="9"/>
        <v>0</v>
      </c>
      <c r="H107" s="34" t="e">
        <f t="shared" si="11"/>
        <v>#DIV/0!</v>
      </c>
      <c r="I107" s="1"/>
    </row>
    <row r="108" spans="1:9" s="6" customFormat="1" ht="47.45" hidden="1" customHeight="1">
      <c r="A108" s="68" t="s">
        <v>175</v>
      </c>
      <c r="B108" s="63" t="s">
        <v>65</v>
      </c>
      <c r="C108" s="83">
        <v>0</v>
      </c>
      <c r="D108" s="28">
        <v>0</v>
      </c>
      <c r="E108" s="28">
        <v>0</v>
      </c>
      <c r="F108" s="34" t="e">
        <f t="shared" si="10"/>
        <v>#DIV/0!</v>
      </c>
      <c r="G108" s="19">
        <f t="shared" si="9"/>
        <v>0</v>
      </c>
      <c r="H108" s="34" t="e">
        <f t="shared" si="11"/>
        <v>#DIV/0!</v>
      </c>
      <c r="I108" s="1"/>
    </row>
    <row r="109" spans="1:9" s="6" customFormat="1" ht="63" hidden="1">
      <c r="A109" s="32" t="s">
        <v>176</v>
      </c>
      <c r="B109" s="61" t="s">
        <v>118</v>
      </c>
      <c r="C109" s="84"/>
      <c r="D109" s="35"/>
      <c r="E109" s="35"/>
      <c r="F109" s="34" t="e">
        <f t="shared" si="10"/>
        <v>#DIV/0!</v>
      </c>
      <c r="G109" s="19">
        <f t="shared" si="9"/>
        <v>0</v>
      </c>
      <c r="H109" s="34" t="e">
        <f t="shared" si="11"/>
        <v>#DIV/0!</v>
      </c>
      <c r="I109" s="1"/>
    </row>
    <row r="110" spans="1:9" s="6" customFormat="1" hidden="1">
      <c r="A110" s="32"/>
      <c r="B110" s="76"/>
      <c r="C110" s="83"/>
      <c r="D110" s="28"/>
      <c r="E110" s="28"/>
      <c r="F110" s="34" t="e">
        <f t="shared" si="10"/>
        <v>#DIV/0!</v>
      </c>
      <c r="G110" s="19">
        <f t="shared" si="9"/>
        <v>0</v>
      </c>
      <c r="H110" s="34" t="e">
        <f t="shared" si="11"/>
        <v>#DIV/0!</v>
      </c>
      <c r="I110" s="1"/>
    </row>
    <row r="111" spans="1:9" s="6" customFormat="1" hidden="1">
      <c r="A111" s="32"/>
      <c r="B111" s="77"/>
      <c r="C111" s="83"/>
      <c r="D111" s="28"/>
      <c r="E111" s="28"/>
      <c r="F111" s="34" t="e">
        <f t="shared" si="10"/>
        <v>#DIV/0!</v>
      </c>
      <c r="G111" s="19">
        <f t="shared" si="9"/>
        <v>0</v>
      </c>
      <c r="H111" s="34" t="e">
        <f t="shared" si="11"/>
        <v>#DIV/0!</v>
      </c>
      <c r="I111" s="1"/>
    </row>
    <row r="112" spans="1:9" s="6" customFormat="1" ht="94.5">
      <c r="A112" s="32" t="s">
        <v>240</v>
      </c>
      <c r="B112" s="77" t="s">
        <v>296</v>
      </c>
      <c r="C112" s="28">
        <v>13120.5</v>
      </c>
      <c r="D112" s="28">
        <v>6249.1</v>
      </c>
      <c r="E112" s="28">
        <v>3749.7</v>
      </c>
      <c r="F112" s="34">
        <f t="shared" si="10"/>
        <v>60.00384055303963</v>
      </c>
      <c r="G112" s="19">
        <f t="shared" si="9"/>
        <v>-9370.7999999999993</v>
      </c>
      <c r="H112" s="34">
        <f t="shared" si="11"/>
        <v>28.578941351320452</v>
      </c>
      <c r="I112" s="1"/>
    </row>
    <row r="113" spans="1:9" s="6" customFormat="1" ht="141.75">
      <c r="A113" s="32" t="s">
        <v>287</v>
      </c>
      <c r="B113" s="96" t="s">
        <v>295</v>
      </c>
      <c r="C113" s="28">
        <v>379.6</v>
      </c>
      <c r="D113" s="28">
        <v>649.1</v>
      </c>
      <c r="E113" s="28">
        <v>457</v>
      </c>
      <c r="F113" s="34">
        <f t="shared" si="10"/>
        <v>70.405176398089665</v>
      </c>
      <c r="G113" s="19">
        <f t="shared" si="9"/>
        <v>77.399999999999977</v>
      </c>
      <c r="H113" s="34">
        <f t="shared" si="11"/>
        <v>120.38988408851421</v>
      </c>
      <c r="I113" s="1"/>
    </row>
    <row r="114" spans="1:9" s="6" customFormat="1" ht="61.9" customHeight="1">
      <c r="A114" s="32" t="s">
        <v>288</v>
      </c>
      <c r="B114" s="92" t="s">
        <v>297</v>
      </c>
      <c r="C114" s="28">
        <v>19.399999999999999</v>
      </c>
      <c r="D114" s="28">
        <v>55.4</v>
      </c>
      <c r="E114" s="28">
        <v>4.2</v>
      </c>
      <c r="F114" s="34">
        <f t="shared" si="10"/>
        <v>7.5812274368231058</v>
      </c>
      <c r="G114" s="19">
        <f t="shared" si="9"/>
        <v>-15.2</v>
      </c>
      <c r="H114" s="34">
        <f t="shared" si="11"/>
        <v>21.649484536082479</v>
      </c>
      <c r="I114" s="1"/>
    </row>
    <row r="115" spans="1:9" s="6" customFormat="1" ht="47.25">
      <c r="A115" s="32" t="s">
        <v>241</v>
      </c>
      <c r="B115" s="77" t="s">
        <v>299</v>
      </c>
      <c r="C115" s="28">
        <f t="shared" ref="C115" si="12">C116+C117+C118</f>
        <v>59930.400000000001</v>
      </c>
      <c r="D115" s="28">
        <f>D116+D117+D118</f>
        <v>85638</v>
      </c>
      <c r="E115" s="28">
        <f t="shared" ref="E115" si="13">E116+E117+E118</f>
        <v>60315.1</v>
      </c>
      <c r="F115" s="34">
        <f t="shared" si="10"/>
        <v>70.43029963334034</v>
      </c>
      <c r="G115" s="19">
        <f t="shared" si="9"/>
        <v>384.69999999999709</v>
      </c>
      <c r="H115" s="34">
        <f t="shared" si="11"/>
        <v>100.64191128375582</v>
      </c>
      <c r="I115" s="1"/>
    </row>
    <row r="116" spans="1:9" s="6" customFormat="1" ht="63">
      <c r="A116" s="32" t="s">
        <v>176</v>
      </c>
      <c r="B116" s="77" t="s">
        <v>298</v>
      </c>
      <c r="C116" s="28">
        <v>14.9</v>
      </c>
      <c r="D116" s="28">
        <v>29</v>
      </c>
      <c r="E116" s="28">
        <v>29</v>
      </c>
      <c r="F116" s="34">
        <f t="shared" si="10"/>
        <v>100</v>
      </c>
      <c r="G116" s="19">
        <f t="shared" si="9"/>
        <v>14.1</v>
      </c>
      <c r="H116" s="34">
        <f t="shared" si="11"/>
        <v>194.63087248322145</v>
      </c>
      <c r="I116" s="1"/>
    </row>
    <row r="117" spans="1:9" s="6" customFormat="1" ht="47.25">
      <c r="A117" s="32" t="s">
        <v>242</v>
      </c>
      <c r="B117" s="77" t="s">
        <v>244</v>
      </c>
      <c r="C117" s="28">
        <v>59915.5</v>
      </c>
      <c r="D117" s="28">
        <v>85609</v>
      </c>
      <c r="E117" s="28">
        <v>60286.1</v>
      </c>
      <c r="F117" s="34">
        <f t="shared" si="10"/>
        <v>70.42028291417958</v>
      </c>
      <c r="G117" s="19">
        <f t="shared" si="9"/>
        <v>370.59999999999854</v>
      </c>
      <c r="H117" s="34">
        <f t="shared" si="11"/>
        <v>100.61853777403175</v>
      </c>
      <c r="I117" s="1"/>
    </row>
    <row r="118" spans="1:9" s="6" customFormat="1" ht="47.25" hidden="1">
      <c r="A118" s="32" t="s">
        <v>243</v>
      </c>
      <c r="B118" s="77" t="s">
        <v>245</v>
      </c>
      <c r="C118" s="28">
        <v>0</v>
      </c>
      <c r="D118" s="28">
        <v>0</v>
      </c>
      <c r="E118" s="28">
        <v>0</v>
      </c>
      <c r="F118" s="34" t="e">
        <f t="shared" si="10"/>
        <v>#DIV/0!</v>
      </c>
      <c r="G118" s="19">
        <f t="shared" si="9"/>
        <v>0</v>
      </c>
      <c r="H118" s="34"/>
      <c r="I118" s="1"/>
    </row>
    <row r="119" spans="1:9" s="6" customFormat="1">
      <c r="A119" s="78" t="s">
        <v>177</v>
      </c>
      <c r="B119" s="79" t="s">
        <v>27</v>
      </c>
      <c r="C119" s="36">
        <f>C120++C130+C131+C133</f>
        <v>107745.79999999999</v>
      </c>
      <c r="D119" s="100">
        <f>D120+D130+D131+D132+D133</f>
        <v>169689</v>
      </c>
      <c r="E119" s="100">
        <f>E120+E130+E131+E132+E133</f>
        <v>122141.3</v>
      </c>
      <c r="F119" s="10">
        <f t="shared" si="10"/>
        <v>71.979503680262127</v>
      </c>
      <c r="G119" s="21">
        <f t="shared" si="9"/>
        <v>14395.500000000015</v>
      </c>
      <c r="H119" s="10">
        <f t="shared" si="11"/>
        <v>113.36061359236278</v>
      </c>
      <c r="I119" s="1"/>
    </row>
    <row r="120" spans="1:9" s="6" customFormat="1" ht="78.75">
      <c r="A120" s="32" t="s">
        <v>178</v>
      </c>
      <c r="B120" s="76" t="s">
        <v>119</v>
      </c>
      <c r="C120" s="34">
        <f>C121</f>
        <v>30734.799999999999</v>
      </c>
      <c r="D120" s="34">
        <f>D121</f>
        <v>34256.6</v>
      </c>
      <c r="E120" s="34">
        <f>E121</f>
        <v>21884</v>
      </c>
      <c r="F120" s="34">
        <f t="shared" si="10"/>
        <v>63.882580291097192</v>
      </c>
      <c r="G120" s="19">
        <f t="shared" si="9"/>
        <v>-8850.7999999999993</v>
      </c>
      <c r="H120" s="34">
        <f t="shared" si="11"/>
        <v>71.202675794213732</v>
      </c>
      <c r="I120" s="1"/>
    </row>
    <row r="121" spans="1:9" s="6" customFormat="1" ht="94.5">
      <c r="A121" s="32" t="s">
        <v>179</v>
      </c>
      <c r="B121" s="77" t="s">
        <v>80</v>
      </c>
      <c r="C121" s="37">
        <f>SUM(C122:C129)</f>
        <v>30734.799999999999</v>
      </c>
      <c r="D121" s="37">
        <f t="shared" ref="D121:E121" si="14">SUM(D122:D129)</f>
        <v>34256.6</v>
      </c>
      <c r="E121" s="37">
        <f t="shared" si="14"/>
        <v>21884</v>
      </c>
      <c r="F121" s="34">
        <f t="shared" si="10"/>
        <v>63.882580291097192</v>
      </c>
      <c r="G121" s="19">
        <f t="shared" si="9"/>
        <v>-8850.7999999999993</v>
      </c>
      <c r="H121" s="34">
        <f t="shared" si="11"/>
        <v>71.202675794213732</v>
      </c>
      <c r="I121" s="1"/>
    </row>
    <row r="122" spans="1:9" s="6" customFormat="1" ht="80.45" customHeight="1">
      <c r="A122" s="32" t="s">
        <v>180</v>
      </c>
      <c r="B122" s="77" t="s">
        <v>93</v>
      </c>
      <c r="C122" s="37">
        <v>180</v>
      </c>
      <c r="D122" s="37">
        <v>240</v>
      </c>
      <c r="E122" s="37">
        <v>170</v>
      </c>
      <c r="F122" s="34">
        <f t="shared" si="10"/>
        <v>70.833333333333343</v>
      </c>
      <c r="G122" s="19">
        <f t="shared" si="9"/>
        <v>-10</v>
      </c>
      <c r="H122" s="34">
        <f t="shared" si="11"/>
        <v>94.444444444444443</v>
      </c>
      <c r="I122" s="1"/>
    </row>
    <row r="123" spans="1:9" s="6" customFormat="1" ht="94.5" hidden="1">
      <c r="A123" s="32" t="s">
        <v>181</v>
      </c>
      <c r="B123" s="77" t="s">
        <v>96</v>
      </c>
      <c r="C123" s="37">
        <v>0</v>
      </c>
      <c r="D123" s="85">
        <v>0</v>
      </c>
      <c r="E123" s="85">
        <v>0</v>
      </c>
      <c r="F123" s="34"/>
      <c r="G123" s="19">
        <f t="shared" si="9"/>
        <v>0</v>
      </c>
      <c r="H123" s="34" t="e">
        <f t="shared" si="11"/>
        <v>#DIV/0!</v>
      </c>
      <c r="I123" s="1"/>
    </row>
    <row r="124" spans="1:9" s="6" customFormat="1" ht="94.5">
      <c r="A124" s="32" t="s">
        <v>182</v>
      </c>
      <c r="B124" s="77" t="s">
        <v>94</v>
      </c>
      <c r="C124" s="37">
        <v>969.3</v>
      </c>
      <c r="D124" s="37">
        <v>1370.6</v>
      </c>
      <c r="E124" s="37">
        <v>1027.9000000000001</v>
      </c>
      <c r="F124" s="34">
        <f t="shared" si="10"/>
        <v>74.996351962644113</v>
      </c>
      <c r="G124" s="19">
        <f t="shared" si="9"/>
        <v>58.600000000000136</v>
      </c>
      <c r="H124" s="34">
        <f t="shared" si="11"/>
        <v>106.04559991746623</v>
      </c>
      <c r="I124" s="1"/>
    </row>
    <row r="125" spans="1:9" s="6" customFormat="1" ht="94.5">
      <c r="A125" s="32" t="s">
        <v>183</v>
      </c>
      <c r="B125" s="77" t="s">
        <v>95</v>
      </c>
      <c r="C125" s="37">
        <v>0</v>
      </c>
      <c r="D125" s="37">
        <v>2748.4</v>
      </c>
      <c r="E125" s="37">
        <v>2274</v>
      </c>
      <c r="F125" s="34">
        <f t="shared" si="10"/>
        <v>82.739048173482757</v>
      </c>
      <c r="G125" s="19">
        <f t="shared" si="9"/>
        <v>2274</v>
      </c>
      <c r="H125" s="34">
        <v>0</v>
      </c>
      <c r="I125" s="1"/>
    </row>
    <row r="126" spans="1:9" s="6" customFormat="1" ht="115.5" hidden="1" customHeight="1">
      <c r="A126" s="32" t="s">
        <v>216</v>
      </c>
      <c r="B126" s="77" t="s">
        <v>215</v>
      </c>
      <c r="C126" s="37">
        <v>0</v>
      </c>
      <c r="D126" s="37">
        <v>0</v>
      </c>
      <c r="E126" s="37">
        <v>0</v>
      </c>
      <c r="F126" s="34"/>
      <c r="G126" s="19">
        <f t="shared" si="9"/>
        <v>0</v>
      </c>
      <c r="H126" s="34" t="e">
        <f t="shared" si="11"/>
        <v>#DIV/0!</v>
      </c>
      <c r="I126" s="1"/>
    </row>
    <row r="127" spans="1:9" s="6" customFormat="1" ht="126">
      <c r="A127" s="32" t="s">
        <v>217</v>
      </c>
      <c r="B127" s="77" t="s">
        <v>300</v>
      </c>
      <c r="C127" s="37">
        <v>19704.5</v>
      </c>
      <c r="D127" s="37">
        <v>15884.2</v>
      </c>
      <c r="E127" s="37">
        <v>8451.5</v>
      </c>
      <c r="F127" s="34">
        <f t="shared" si="10"/>
        <v>53.20696037571927</v>
      </c>
      <c r="G127" s="19">
        <f t="shared" si="9"/>
        <v>-11253</v>
      </c>
      <c r="H127" s="34">
        <f t="shared" si="11"/>
        <v>42.891217742140121</v>
      </c>
      <c r="I127" s="1"/>
    </row>
    <row r="128" spans="1:9" s="6" customFormat="1" ht="78.75">
      <c r="A128" s="32" t="s">
        <v>218</v>
      </c>
      <c r="B128" s="77" t="s">
        <v>301</v>
      </c>
      <c r="C128" s="37">
        <v>0</v>
      </c>
      <c r="D128" s="37">
        <v>2</v>
      </c>
      <c r="E128" s="37">
        <v>0</v>
      </c>
      <c r="F128" s="34">
        <f t="shared" si="10"/>
        <v>0</v>
      </c>
      <c r="G128" s="19">
        <f t="shared" si="9"/>
        <v>0</v>
      </c>
      <c r="H128" s="34">
        <v>0</v>
      </c>
      <c r="I128" s="1"/>
    </row>
    <row r="129" spans="1:9" s="6" customFormat="1" ht="85.5" customHeight="1">
      <c r="A129" s="32" t="s">
        <v>246</v>
      </c>
      <c r="B129" s="77" t="s">
        <v>306</v>
      </c>
      <c r="C129" s="37">
        <v>9881</v>
      </c>
      <c r="D129" s="37">
        <v>14011.4</v>
      </c>
      <c r="E129" s="37">
        <v>9960.6</v>
      </c>
      <c r="F129" s="34">
        <f t="shared" si="10"/>
        <v>71.089255891631112</v>
      </c>
      <c r="G129" s="19">
        <f t="shared" si="9"/>
        <v>79.600000000000364</v>
      </c>
      <c r="H129" s="34">
        <f t="shared" si="11"/>
        <v>100.80558647910132</v>
      </c>
      <c r="I129" s="1"/>
    </row>
    <row r="130" spans="1:9" s="6" customFormat="1" ht="89.45" customHeight="1">
      <c r="A130" s="32" t="s">
        <v>335</v>
      </c>
      <c r="B130" s="92" t="s">
        <v>336</v>
      </c>
      <c r="C130" s="37">
        <v>0</v>
      </c>
      <c r="D130" s="37">
        <v>4247.8</v>
      </c>
      <c r="E130" s="37">
        <v>3066.3</v>
      </c>
      <c r="F130" s="34">
        <f t="shared" si="10"/>
        <v>72.185601958660953</v>
      </c>
      <c r="G130" s="19">
        <f t="shared" si="9"/>
        <v>3066.3</v>
      </c>
      <c r="H130" s="34">
        <v>0</v>
      </c>
      <c r="I130" s="1"/>
    </row>
    <row r="131" spans="1:9" s="6" customFormat="1" ht="91.9" customHeight="1">
      <c r="A131" s="32" t="s">
        <v>289</v>
      </c>
      <c r="B131" s="93" t="s">
        <v>305</v>
      </c>
      <c r="C131" s="37">
        <v>6847.3</v>
      </c>
      <c r="D131" s="37">
        <v>8893.4</v>
      </c>
      <c r="E131" s="37">
        <v>6627.9</v>
      </c>
      <c r="F131" s="34">
        <f t="shared" si="10"/>
        <v>74.526053028088242</v>
      </c>
      <c r="G131" s="19">
        <f t="shared" si="9"/>
        <v>-219.40000000000055</v>
      </c>
      <c r="H131" s="34">
        <f t="shared" si="11"/>
        <v>96.795817329458316</v>
      </c>
      <c r="I131" s="1"/>
    </row>
    <row r="132" spans="1:9" s="6" customFormat="1" ht="112.9" hidden="1" customHeight="1">
      <c r="A132" s="32" t="s">
        <v>281</v>
      </c>
      <c r="B132" s="89" t="s">
        <v>282</v>
      </c>
      <c r="C132" s="37">
        <v>0</v>
      </c>
      <c r="D132" s="37">
        <v>0</v>
      </c>
      <c r="E132" s="37">
        <v>0</v>
      </c>
      <c r="F132" s="34">
        <v>0</v>
      </c>
      <c r="G132" s="19">
        <f t="shared" si="9"/>
        <v>0</v>
      </c>
      <c r="H132" s="34">
        <v>0</v>
      </c>
      <c r="I132" s="88"/>
    </row>
    <row r="133" spans="1:9" s="6" customFormat="1" ht="31.5">
      <c r="A133" s="32" t="s">
        <v>184</v>
      </c>
      <c r="B133" s="77" t="s">
        <v>120</v>
      </c>
      <c r="C133" s="37">
        <f>C134</f>
        <v>70163.7</v>
      </c>
      <c r="D133" s="37">
        <f>D134</f>
        <v>122291.2</v>
      </c>
      <c r="E133" s="37">
        <f>E134</f>
        <v>90563.1</v>
      </c>
      <c r="F133" s="34">
        <f t="shared" si="10"/>
        <v>74.05528770671971</v>
      </c>
      <c r="G133" s="19">
        <f t="shared" si="9"/>
        <v>20399.400000000009</v>
      </c>
      <c r="H133" s="34">
        <f t="shared" si="11"/>
        <v>129.07400835474755</v>
      </c>
      <c r="I133" s="1"/>
    </row>
    <row r="134" spans="1:9" s="6" customFormat="1" ht="47.25">
      <c r="A134" s="32" t="s">
        <v>185</v>
      </c>
      <c r="B134" s="77" t="s">
        <v>121</v>
      </c>
      <c r="C134" s="38">
        <f>C135+C137+C138+C139+C141+C142+C144+C145+C146+C147+C148+C149+C150+C151+C152+C153+C155+C157+C159+C160+C161+C162+C163+C164+C165+C166+C167+C168+C169+C170</f>
        <v>70163.7</v>
      </c>
      <c r="D134" s="38">
        <f>D135+D137+D138+D139+D141+D142+D143+D144+D145+D146+D147+D148+D149+D150+D151+D152+D153+D154+D155+D157+D159+D160+D161+D162+D163+D164+D165+D166+D167+D168+D169+D170+D171</f>
        <v>122291.2</v>
      </c>
      <c r="E134" s="38">
        <f>E135+E137+E138+E139+E141+E142+E143+E144+E145+E146+E147+E148+E149+E150+E151+E152+E153+E154+E155+E157+E159+E160+E161+E162+E163+E164+E165+E166+E167+E168+E169+E170+E171</f>
        <v>90563.1</v>
      </c>
      <c r="F134" s="34">
        <f t="shared" si="10"/>
        <v>74.05528770671971</v>
      </c>
      <c r="G134" s="19">
        <f t="shared" si="9"/>
        <v>20399.400000000009</v>
      </c>
      <c r="H134" s="34">
        <f t="shared" si="11"/>
        <v>129.07400835474755</v>
      </c>
      <c r="I134" s="1"/>
    </row>
    <row r="135" spans="1:9" s="6" customFormat="1" ht="63">
      <c r="A135" s="32" t="s">
        <v>251</v>
      </c>
      <c r="B135" s="77" t="s">
        <v>302</v>
      </c>
      <c r="C135" s="38">
        <v>3553.3</v>
      </c>
      <c r="D135" s="38">
        <v>4457.2</v>
      </c>
      <c r="E135" s="38">
        <v>4457.2</v>
      </c>
      <c r="F135" s="34">
        <f t="shared" si="10"/>
        <v>100</v>
      </c>
      <c r="G135" s="19">
        <f t="shared" si="9"/>
        <v>903.89999999999964</v>
      </c>
      <c r="H135" s="34">
        <f t="shared" si="11"/>
        <v>125.43832493738213</v>
      </c>
      <c r="I135" s="1"/>
    </row>
    <row r="136" spans="1:9" s="6" customFormat="1" ht="78.75" hidden="1">
      <c r="A136" s="32" t="s">
        <v>186</v>
      </c>
      <c r="B136" s="77" t="s">
        <v>89</v>
      </c>
      <c r="C136" s="86"/>
      <c r="D136" s="86"/>
      <c r="E136" s="86"/>
      <c r="F136" s="34" t="e">
        <f t="shared" si="10"/>
        <v>#DIV/0!</v>
      </c>
      <c r="G136" s="19">
        <f t="shared" si="9"/>
        <v>0</v>
      </c>
      <c r="H136" s="34" t="e">
        <f t="shared" si="11"/>
        <v>#DIV/0!</v>
      </c>
      <c r="I136" s="1"/>
    </row>
    <row r="137" spans="1:9" s="6" customFormat="1" ht="63">
      <c r="A137" s="32" t="s">
        <v>187</v>
      </c>
      <c r="B137" s="77" t="s">
        <v>99</v>
      </c>
      <c r="C137" s="38">
        <v>1412</v>
      </c>
      <c r="D137" s="38">
        <v>1412</v>
      </c>
      <c r="E137" s="38">
        <v>1412</v>
      </c>
      <c r="F137" s="34">
        <f>E137/D137*100</f>
        <v>100</v>
      </c>
      <c r="G137" s="19">
        <f t="shared" si="9"/>
        <v>0</v>
      </c>
      <c r="H137" s="34">
        <f t="shared" si="11"/>
        <v>100</v>
      </c>
      <c r="I137" s="1"/>
    </row>
    <row r="138" spans="1:9" s="6" customFormat="1" ht="63" hidden="1">
      <c r="A138" s="32" t="s">
        <v>188</v>
      </c>
      <c r="B138" s="77" t="s">
        <v>99</v>
      </c>
      <c r="C138" s="91">
        <v>0</v>
      </c>
      <c r="D138" s="38">
        <v>0</v>
      </c>
      <c r="E138" s="38">
        <v>0</v>
      </c>
      <c r="F138" s="34" t="e">
        <f t="shared" ref="F138:F143" si="15">E138/D138*100</f>
        <v>#DIV/0!</v>
      </c>
      <c r="G138" s="19">
        <f t="shared" si="9"/>
        <v>0</v>
      </c>
      <c r="H138" s="34" t="e">
        <f t="shared" si="11"/>
        <v>#DIV/0!</v>
      </c>
      <c r="I138" s="1"/>
    </row>
    <row r="139" spans="1:9" s="6" customFormat="1" ht="63">
      <c r="A139" s="32" t="s">
        <v>274</v>
      </c>
      <c r="B139" s="77" t="s">
        <v>99</v>
      </c>
      <c r="C139" s="38">
        <v>0</v>
      </c>
      <c r="D139" s="38">
        <v>1997</v>
      </c>
      <c r="E139" s="38">
        <v>0</v>
      </c>
      <c r="F139" s="34">
        <f t="shared" si="15"/>
        <v>0</v>
      </c>
      <c r="G139" s="19">
        <f t="shared" si="9"/>
        <v>0</v>
      </c>
      <c r="H139" s="34">
        <v>0</v>
      </c>
      <c r="I139" s="98"/>
    </row>
    <row r="140" spans="1:9" s="6" customFormat="1" ht="63" hidden="1">
      <c r="A140" s="32" t="s">
        <v>205</v>
      </c>
      <c r="B140" s="77" t="s">
        <v>99</v>
      </c>
      <c r="C140" s="86"/>
      <c r="D140" s="38"/>
      <c r="E140" s="38"/>
      <c r="F140" s="34" t="e">
        <f t="shared" si="15"/>
        <v>#DIV/0!</v>
      </c>
      <c r="G140" s="19">
        <f t="shared" si="9"/>
        <v>0</v>
      </c>
      <c r="H140" s="34">
        <v>0</v>
      </c>
      <c r="I140" s="1"/>
    </row>
    <row r="141" spans="1:9" s="6" customFormat="1" ht="63" hidden="1">
      <c r="A141" s="32" t="s">
        <v>206</v>
      </c>
      <c r="B141" s="77" t="s">
        <v>99</v>
      </c>
      <c r="C141" s="91">
        <v>0</v>
      </c>
      <c r="D141" s="38">
        <v>0</v>
      </c>
      <c r="E141" s="38">
        <v>0</v>
      </c>
      <c r="F141" s="34" t="e">
        <f t="shared" si="15"/>
        <v>#DIV/0!</v>
      </c>
      <c r="G141" s="19">
        <f t="shared" si="9"/>
        <v>0</v>
      </c>
      <c r="H141" s="34">
        <v>0</v>
      </c>
      <c r="I141" s="1"/>
    </row>
    <row r="142" spans="1:9" s="6" customFormat="1" ht="64.150000000000006" hidden="1" customHeight="1">
      <c r="A142" s="32" t="s">
        <v>219</v>
      </c>
      <c r="B142" s="77" t="s">
        <v>99</v>
      </c>
      <c r="C142" s="38">
        <v>0</v>
      </c>
      <c r="D142" s="38">
        <v>0</v>
      </c>
      <c r="E142" s="38">
        <v>0</v>
      </c>
      <c r="F142" s="34" t="e">
        <f t="shared" si="15"/>
        <v>#DIV/0!</v>
      </c>
      <c r="G142" s="19">
        <f t="shared" si="9"/>
        <v>0</v>
      </c>
      <c r="H142" s="34">
        <v>0</v>
      </c>
      <c r="I142" s="1"/>
    </row>
    <row r="143" spans="1:9" s="107" customFormat="1" ht="64.150000000000006" hidden="1" customHeight="1">
      <c r="A143" s="104" t="s">
        <v>325</v>
      </c>
      <c r="B143" s="96" t="s">
        <v>326</v>
      </c>
      <c r="C143" s="91">
        <v>0</v>
      </c>
      <c r="D143" s="91">
        <v>0</v>
      </c>
      <c r="E143" s="91">
        <v>0</v>
      </c>
      <c r="F143" s="105" t="e">
        <f t="shared" si="15"/>
        <v>#DIV/0!</v>
      </c>
      <c r="G143" s="106">
        <f t="shared" si="9"/>
        <v>0</v>
      </c>
      <c r="H143" s="105">
        <v>0</v>
      </c>
      <c r="I143" s="98"/>
    </row>
    <row r="144" spans="1:9" s="107" customFormat="1" ht="66" hidden="1" customHeight="1">
      <c r="A144" s="104" t="s">
        <v>252</v>
      </c>
      <c r="B144" s="96" t="s">
        <v>257</v>
      </c>
      <c r="C144" s="91">
        <v>0</v>
      </c>
      <c r="D144" s="91">
        <v>0</v>
      </c>
      <c r="E144" s="91">
        <v>0</v>
      </c>
      <c r="F144" s="105" t="e">
        <f t="shared" si="10"/>
        <v>#DIV/0!</v>
      </c>
      <c r="G144" s="106">
        <f t="shared" si="9"/>
        <v>0</v>
      </c>
      <c r="H144" s="105" t="e">
        <f t="shared" si="11"/>
        <v>#DIV/0!</v>
      </c>
      <c r="I144" s="98"/>
    </row>
    <row r="145" spans="1:9" s="107" customFormat="1" ht="82.5" hidden="1" customHeight="1">
      <c r="A145" s="104" t="s">
        <v>253</v>
      </c>
      <c r="B145" s="96" t="s">
        <v>258</v>
      </c>
      <c r="C145" s="91">
        <v>0</v>
      </c>
      <c r="D145" s="91">
        <v>0</v>
      </c>
      <c r="E145" s="91">
        <v>0</v>
      </c>
      <c r="F145" s="105" t="e">
        <f t="shared" si="10"/>
        <v>#DIV/0!</v>
      </c>
      <c r="G145" s="106">
        <f t="shared" si="9"/>
        <v>0</v>
      </c>
      <c r="H145" s="105" t="e">
        <f t="shared" si="11"/>
        <v>#DIV/0!</v>
      </c>
      <c r="I145" s="98"/>
    </row>
    <row r="146" spans="1:9" s="107" customFormat="1" ht="64.5" hidden="1" customHeight="1">
      <c r="A146" s="104" t="s">
        <v>254</v>
      </c>
      <c r="B146" s="96" t="s">
        <v>259</v>
      </c>
      <c r="C146" s="91">
        <v>0</v>
      </c>
      <c r="D146" s="91">
        <v>0</v>
      </c>
      <c r="E146" s="91">
        <v>0</v>
      </c>
      <c r="F146" s="105" t="e">
        <f t="shared" si="10"/>
        <v>#DIV/0!</v>
      </c>
      <c r="G146" s="106">
        <f t="shared" si="9"/>
        <v>0</v>
      </c>
      <c r="H146" s="105" t="e">
        <f t="shared" si="11"/>
        <v>#DIV/0!</v>
      </c>
      <c r="I146" s="98"/>
    </row>
    <row r="147" spans="1:9" s="107" customFormat="1" ht="93.75" hidden="1" customHeight="1">
      <c r="A147" s="104" t="s">
        <v>255</v>
      </c>
      <c r="B147" s="96" t="s">
        <v>260</v>
      </c>
      <c r="C147" s="91">
        <v>0</v>
      </c>
      <c r="D147" s="91">
        <v>0</v>
      </c>
      <c r="E147" s="91">
        <v>0</v>
      </c>
      <c r="F147" s="105" t="e">
        <f t="shared" si="10"/>
        <v>#DIV/0!</v>
      </c>
      <c r="G147" s="106">
        <f t="shared" si="9"/>
        <v>0</v>
      </c>
      <c r="H147" s="105" t="e">
        <f t="shared" si="11"/>
        <v>#DIV/0!</v>
      </c>
      <c r="I147" s="98"/>
    </row>
    <row r="148" spans="1:9" s="107" customFormat="1" ht="79.5" hidden="1" customHeight="1">
      <c r="A148" s="104" t="s">
        <v>264</v>
      </c>
      <c r="B148" s="108" t="s">
        <v>265</v>
      </c>
      <c r="C148" s="91">
        <v>0</v>
      </c>
      <c r="D148" s="91">
        <v>0</v>
      </c>
      <c r="E148" s="91">
        <v>0</v>
      </c>
      <c r="F148" s="105" t="e">
        <f t="shared" si="10"/>
        <v>#DIV/0!</v>
      </c>
      <c r="G148" s="106">
        <f t="shared" si="9"/>
        <v>0</v>
      </c>
      <c r="H148" s="105" t="e">
        <f t="shared" si="11"/>
        <v>#DIV/0!</v>
      </c>
      <c r="I148" s="98"/>
    </row>
    <row r="149" spans="1:9" s="107" customFormat="1" ht="96.75" hidden="1" customHeight="1">
      <c r="A149" s="104" t="s">
        <v>256</v>
      </c>
      <c r="B149" s="96" t="s">
        <v>261</v>
      </c>
      <c r="C149" s="91">
        <v>0</v>
      </c>
      <c r="D149" s="91">
        <v>0</v>
      </c>
      <c r="E149" s="91">
        <v>0</v>
      </c>
      <c r="F149" s="105">
        <v>0</v>
      </c>
      <c r="G149" s="106">
        <f t="shared" si="9"/>
        <v>0</v>
      </c>
      <c r="H149" s="105" t="e">
        <f t="shared" si="11"/>
        <v>#DIV/0!</v>
      </c>
      <c r="I149" s="98"/>
    </row>
    <row r="150" spans="1:9" s="107" customFormat="1" ht="84.75" hidden="1" customHeight="1">
      <c r="A150" s="104" t="s">
        <v>266</v>
      </c>
      <c r="B150" s="96" t="s">
        <v>267</v>
      </c>
      <c r="C150" s="91">
        <v>0</v>
      </c>
      <c r="D150" s="91">
        <v>0</v>
      </c>
      <c r="E150" s="91">
        <v>0</v>
      </c>
      <c r="F150" s="105" t="e">
        <f t="shared" si="10"/>
        <v>#DIV/0!</v>
      </c>
      <c r="G150" s="106">
        <f t="shared" si="9"/>
        <v>0</v>
      </c>
      <c r="H150" s="105" t="e">
        <f t="shared" si="11"/>
        <v>#DIV/0!</v>
      </c>
      <c r="I150" s="98"/>
    </row>
    <row r="151" spans="1:9" s="107" customFormat="1" ht="69.599999999999994" customHeight="1">
      <c r="A151" s="104" t="s">
        <v>275</v>
      </c>
      <c r="B151" s="96" t="s">
        <v>276</v>
      </c>
      <c r="C151" s="91">
        <v>22737.3</v>
      </c>
      <c r="D151" s="91">
        <v>31798</v>
      </c>
      <c r="E151" s="91">
        <v>23370</v>
      </c>
      <c r="F151" s="105">
        <f t="shared" si="10"/>
        <v>73.495188376627468</v>
      </c>
      <c r="G151" s="106">
        <f t="shared" ref="G151:G190" si="16">E151-C151</f>
        <v>632.70000000000073</v>
      </c>
      <c r="H151" s="105">
        <f t="shared" si="11"/>
        <v>102.78265229380798</v>
      </c>
      <c r="I151" s="98"/>
    </row>
    <row r="152" spans="1:9" s="6" customFormat="1" ht="130.9" hidden="1" customHeight="1">
      <c r="A152" s="32" t="s">
        <v>277</v>
      </c>
      <c r="B152" s="77" t="s">
        <v>278</v>
      </c>
      <c r="C152" s="38">
        <v>0</v>
      </c>
      <c r="D152" s="38">
        <v>0</v>
      </c>
      <c r="E152" s="38">
        <v>0</v>
      </c>
      <c r="F152" s="34" t="e">
        <f t="shared" si="10"/>
        <v>#DIV/0!</v>
      </c>
      <c r="G152" s="19">
        <f t="shared" si="16"/>
        <v>0</v>
      </c>
      <c r="H152" s="34" t="e">
        <f t="shared" si="11"/>
        <v>#DIV/0!</v>
      </c>
      <c r="I152" s="98"/>
    </row>
    <row r="153" spans="1:9" s="6" customFormat="1" ht="85.15" customHeight="1">
      <c r="A153" s="104" t="s">
        <v>279</v>
      </c>
      <c r="B153" s="96" t="s">
        <v>280</v>
      </c>
      <c r="C153" s="38">
        <v>1000</v>
      </c>
      <c r="D153" s="38">
        <v>500</v>
      </c>
      <c r="E153" s="38">
        <v>500</v>
      </c>
      <c r="F153" s="34">
        <f t="shared" si="10"/>
        <v>100</v>
      </c>
      <c r="G153" s="19">
        <f t="shared" si="16"/>
        <v>-500</v>
      </c>
      <c r="H153" s="34">
        <f t="shared" si="11"/>
        <v>50</v>
      </c>
      <c r="I153" s="98"/>
    </row>
    <row r="154" spans="1:9" s="6" customFormat="1" ht="67.150000000000006" hidden="1" customHeight="1">
      <c r="A154" s="32" t="s">
        <v>310</v>
      </c>
      <c r="B154" s="77" t="s">
        <v>311</v>
      </c>
      <c r="C154" s="38">
        <v>0</v>
      </c>
      <c r="D154" s="38">
        <v>0</v>
      </c>
      <c r="E154" s="38">
        <v>0</v>
      </c>
      <c r="F154" s="34" t="e">
        <f t="shared" si="10"/>
        <v>#DIV/0!</v>
      </c>
      <c r="G154" s="19">
        <f t="shared" si="16"/>
        <v>0</v>
      </c>
      <c r="H154" s="34" t="e">
        <f t="shared" si="11"/>
        <v>#DIV/0!</v>
      </c>
      <c r="I154" s="98"/>
    </row>
    <row r="155" spans="1:9" s="6" customFormat="1" ht="48.6" customHeight="1">
      <c r="A155" s="32" t="s">
        <v>337</v>
      </c>
      <c r="B155" s="96" t="s">
        <v>338</v>
      </c>
      <c r="C155" s="38">
        <v>3083</v>
      </c>
      <c r="D155" s="38">
        <v>15030.5</v>
      </c>
      <c r="E155" s="38">
        <v>15030.5</v>
      </c>
      <c r="F155" s="34">
        <f t="shared" si="10"/>
        <v>100</v>
      </c>
      <c r="G155" s="19">
        <f t="shared" si="16"/>
        <v>11947.5</v>
      </c>
      <c r="H155" s="34" t="s">
        <v>360</v>
      </c>
      <c r="I155" s="98"/>
    </row>
    <row r="156" spans="1:9" s="6" customFormat="1" ht="63" hidden="1">
      <c r="A156" s="32"/>
      <c r="B156" s="77" t="s">
        <v>97</v>
      </c>
      <c r="C156" s="85">
        <v>0</v>
      </c>
      <c r="D156" s="85"/>
      <c r="E156" s="85"/>
      <c r="F156" s="34" t="e">
        <f t="shared" si="10"/>
        <v>#DIV/0!</v>
      </c>
      <c r="G156" s="19">
        <f t="shared" si="16"/>
        <v>0</v>
      </c>
      <c r="H156" s="34" t="e">
        <f t="shared" si="11"/>
        <v>#DIV/0!</v>
      </c>
      <c r="I156" s="1"/>
    </row>
    <row r="157" spans="1:9" s="6" customFormat="1" ht="78.75" hidden="1">
      <c r="A157" s="32"/>
      <c r="B157" s="77" t="s">
        <v>249</v>
      </c>
      <c r="C157" s="37">
        <v>0</v>
      </c>
      <c r="D157" s="37">
        <v>0</v>
      </c>
      <c r="E157" s="37">
        <v>0</v>
      </c>
      <c r="F157" s="34" t="e">
        <f t="shared" si="10"/>
        <v>#DIV/0!</v>
      </c>
      <c r="G157" s="19">
        <f t="shared" si="16"/>
        <v>0</v>
      </c>
      <c r="H157" s="34" t="e">
        <f t="shared" si="11"/>
        <v>#DIV/0!</v>
      </c>
      <c r="I157" s="1"/>
    </row>
    <row r="158" spans="1:9" s="6" customFormat="1" ht="63" hidden="1">
      <c r="A158" s="32" t="s">
        <v>190</v>
      </c>
      <c r="B158" s="77" t="s">
        <v>137</v>
      </c>
      <c r="C158" s="37"/>
      <c r="D158" s="85"/>
      <c r="E158" s="85"/>
      <c r="F158" s="34" t="e">
        <f t="shared" si="10"/>
        <v>#DIV/0!</v>
      </c>
      <c r="G158" s="19">
        <f t="shared" si="16"/>
        <v>0</v>
      </c>
      <c r="H158" s="34" t="e">
        <f t="shared" si="11"/>
        <v>#DIV/0!</v>
      </c>
      <c r="I158" s="1"/>
    </row>
    <row r="159" spans="1:9" s="6" customFormat="1" ht="94.5">
      <c r="A159" s="104" t="s">
        <v>290</v>
      </c>
      <c r="B159" s="96" t="s">
        <v>303</v>
      </c>
      <c r="C159" s="37">
        <v>618.4</v>
      </c>
      <c r="D159" s="90">
        <v>0</v>
      </c>
      <c r="E159" s="90">
        <v>0</v>
      </c>
      <c r="F159" s="34">
        <v>0</v>
      </c>
      <c r="G159" s="19">
        <f t="shared" si="16"/>
        <v>-618.4</v>
      </c>
      <c r="H159" s="34">
        <f t="shared" si="11"/>
        <v>0</v>
      </c>
      <c r="I159" s="1"/>
    </row>
    <row r="160" spans="1:9" s="6" customFormat="1" ht="94.5">
      <c r="A160" s="32" t="s">
        <v>189</v>
      </c>
      <c r="B160" s="96" t="s">
        <v>327</v>
      </c>
      <c r="C160" s="37">
        <v>170</v>
      </c>
      <c r="D160" s="90">
        <v>0</v>
      </c>
      <c r="E160" s="90">
        <v>0</v>
      </c>
      <c r="F160" s="34">
        <v>0</v>
      </c>
      <c r="G160" s="19">
        <f t="shared" si="16"/>
        <v>-170</v>
      </c>
      <c r="H160" s="34">
        <f t="shared" si="11"/>
        <v>0</v>
      </c>
      <c r="I160" s="1"/>
    </row>
    <row r="161" spans="1:9" s="6" customFormat="1" ht="78.599999999999994" customHeight="1">
      <c r="A161" s="32" t="s">
        <v>220</v>
      </c>
      <c r="B161" s="96" t="s">
        <v>313</v>
      </c>
      <c r="C161" s="37">
        <v>2000</v>
      </c>
      <c r="D161" s="90">
        <v>1000</v>
      </c>
      <c r="E161" s="90">
        <v>1000</v>
      </c>
      <c r="F161" s="34">
        <f t="shared" si="10"/>
        <v>100</v>
      </c>
      <c r="G161" s="19">
        <f t="shared" si="16"/>
        <v>-1000</v>
      </c>
      <c r="H161" s="34">
        <f t="shared" si="11"/>
        <v>50</v>
      </c>
      <c r="I161" s="1"/>
    </row>
    <row r="162" spans="1:9" s="6" customFormat="1" ht="127.15" customHeight="1">
      <c r="A162" s="32" t="s">
        <v>312</v>
      </c>
      <c r="B162" s="96" t="s">
        <v>320</v>
      </c>
      <c r="C162" s="37">
        <v>10000</v>
      </c>
      <c r="D162" s="90">
        <v>0</v>
      </c>
      <c r="E162" s="90">
        <v>0</v>
      </c>
      <c r="F162" s="34">
        <v>0</v>
      </c>
      <c r="G162" s="19">
        <f t="shared" si="16"/>
        <v>-10000</v>
      </c>
      <c r="H162" s="34">
        <f t="shared" si="11"/>
        <v>0</v>
      </c>
      <c r="I162" s="1"/>
    </row>
    <row r="163" spans="1:9" s="6" customFormat="1" ht="111.6" customHeight="1">
      <c r="A163" s="32" t="s">
        <v>314</v>
      </c>
      <c r="B163" s="77" t="s">
        <v>317</v>
      </c>
      <c r="C163" s="37">
        <v>5045.1000000000004</v>
      </c>
      <c r="D163" s="37">
        <v>0</v>
      </c>
      <c r="E163" s="37">
        <v>0</v>
      </c>
      <c r="F163" s="34">
        <v>0</v>
      </c>
      <c r="G163" s="19">
        <f t="shared" si="16"/>
        <v>-5045.1000000000004</v>
      </c>
      <c r="H163" s="34">
        <f t="shared" si="11"/>
        <v>0</v>
      </c>
      <c r="I163" s="1"/>
    </row>
    <row r="164" spans="1:9" s="6" customFormat="1" ht="81" customHeight="1">
      <c r="A164" s="80" t="s">
        <v>316</v>
      </c>
      <c r="B164" s="77" t="s">
        <v>318</v>
      </c>
      <c r="C164" s="99">
        <v>7712.1</v>
      </c>
      <c r="D164" s="99">
        <v>1000</v>
      </c>
      <c r="E164" s="99">
        <v>954</v>
      </c>
      <c r="F164" s="34">
        <f t="shared" si="10"/>
        <v>95.399999999999991</v>
      </c>
      <c r="G164" s="19">
        <f t="shared" si="16"/>
        <v>-6758.1</v>
      </c>
      <c r="H164" s="34">
        <f t="shared" si="11"/>
        <v>12.370171548605438</v>
      </c>
      <c r="I164" s="1"/>
    </row>
    <row r="165" spans="1:9" s="6" customFormat="1" ht="126" customHeight="1">
      <c r="A165" s="80" t="s">
        <v>315</v>
      </c>
      <c r="B165" s="77" t="s">
        <v>319</v>
      </c>
      <c r="C165" s="99">
        <v>12570.7</v>
      </c>
      <c r="D165" s="99">
        <v>28119.3</v>
      </c>
      <c r="E165" s="99">
        <v>20353.7</v>
      </c>
      <c r="F165" s="34">
        <f t="shared" si="10"/>
        <v>72.383380809621869</v>
      </c>
      <c r="G165" s="19">
        <f t="shared" si="16"/>
        <v>7783</v>
      </c>
      <c r="H165" s="34">
        <f t="shared" si="11"/>
        <v>161.9138154597596</v>
      </c>
      <c r="I165" s="1"/>
    </row>
    <row r="166" spans="1:9" s="6" customFormat="1" ht="77.45" customHeight="1">
      <c r="A166" s="80" t="s">
        <v>328</v>
      </c>
      <c r="B166" s="77" t="s">
        <v>329</v>
      </c>
      <c r="C166" s="99">
        <v>261.8</v>
      </c>
      <c r="D166" s="99">
        <v>987.5</v>
      </c>
      <c r="E166" s="99">
        <v>635.1</v>
      </c>
      <c r="F166" s="34">
        <f t="shared" si="10"/>
        <v>64.313924050632906</v>
      </c>
      <c r="G166" s="19">
        <f t="shared" si="16"/>
        <v>373.3</v>
      </c>
      <c r="H166" s="34">
        <v>0</v>
      </c>
      <c r="I166" s="1"/>
    </row>
    <row r="167" spans="1:9" s="6" customFormat="1" ht="77.45" customHeight="1">
      <c r="A167" s="80" t="s">
        <v>339</v>
      </c>
      <c r="B167" s="96" t="s">
        <v>340</v>
      </c>
      <c r="C167" s="99">
        <v>0</v>
      </c>
      <c r="D167" s="99">
        <v>55.8</v>
      </c>
      <c r="E167" s="99">
        <v>0</v>
      </c>
      <c r="F167" s="34">
        <f t="shared" si="10"/>
        <v>0</v>
      </c>
      <c r="G167" s="19">
        <f t="shared" si="16"/>
        <v>0</v>
      </c>
      <c r="H167" s="34">
        <v>0</v>
      </c>
      <c r="I167" s="1"/>
    </row>
    <row r="168" spans="1:9" s="6" customFormat="1" ht="112.15" customHeight="1">
      <c r="A168" s="80" t="s">
        <v>346</v>
      </c>
      <c r="B168" s="96" t="s">
        <v>349</v>
      </c>
      <c r="C168" s="99">
        <v>0</v>
      </c>
      <c r="D168" s="99">
        <v>22285.1</v>
      </c>
      <c r="E168" s="99">
        <v>15384.5</v>
      </c>
      <c r="F168" s="34">
        <f t="shared" si="10"/>
        <v>69.034915706009841</v>
      </c>
      <c r="G168" s="19">
        <f t="shared" si="16"/>
        <v>15384.5</v>
      </c>
      <c r="H168" s="34">
        <v>0</v>
      </c>
      <c r="I168" s="1"/>
    </row>
    <row r="169" spans="1:9" s="6" customFormat="1" ht="77.45" customHeight="1">
      <c r="A169" s="80" t="s">
        <v>347</v>
      </c>
      <c r="B169" s="96" t="s">
        <v>350</v>
      </c>
      <c r="C169" s="99">
        <v>0</v>
      </c>
      <c r="D169" s="99">
        <v>704.7</v>
      </c>
      <c r="E169" s="99">
        <v>127.8</v>
      </c>
      <c r="F169" s="34">
        <f t="shared" si="10"/>
        <v>18.13537675606641</v>
      </c>
      <c r="G169" s="19">
        <f t="shared" si="16"/>
        <v>127.8</v>
      </c>
      <c r="H169" s="34">
        <v>0</v>
      </c>
      <c r="I169" s="1"/>
    </row>
    <row r="170" spans="1:9" s="6" customFormat="1" ht="77.45" customHeight="1">
      <c r="A170" s="80" t="s">
        <v>348</v>
      </c>
      <c r="B170" s="96" t="s">
        <v>351</v>
      </c>
      <c r="C170" s="99">
        <v>0</v>
      </c>
      <c r="D170" s="99">
        <v>12944.1</v>
      </c>
      <c r="E170" s="99">
        <v>7338.3</v>
      </c>
      <c r="F170" s="34">
        <f t="shared" si="10"/>
        <v>56.69223816256055</v>
      </c>
      <c r="G170" s="19">
        <f t="shared" si="16"/>
        <v>7338.3</v>
      </c>
      <c r="H170" s="34">
        <v>0</v>
      </c>
      <c r="I170" s="1"/>
    </row>
    <row r="171" spans="1:9" s="6" customFormat="1" ht="77.45" hidden="1" customHeight="1">
      <c r="A171" s="80" t="s">
        <v>352</v>
      </c>
      <c r="B171" s="96" t="s">
        <v>353</v>
      </c>
      <c r="C171" s="99">
        <v>0</v>
      </c>
      <c r="D171" s="99">
        <v>0</v>
      </c>
      <c r="E171" s="99">
        <v>0</v>
      </c>
      <c r="F171" s="34" t="e">
        <f t="shared" si="10"/>
        <v>#DIV/0!</v>
      </c>
      <c r="G171" s="19">
        <f t="shared" si="16"/>
        <v>0</v>
      </c>
      <c r="H171" s="34">
        <v>0</v>
      </c>
      <c r="I171" s="1"/>
    </row>
    <row r="172" spans="1:9" s="6" customFormat="1">
      <c r="A172" s="81" t="s">
        <v>200</v>
      </c>
      <c r="B172" s="63" t="s">
        <v>81</v>
      </c>
      <c r="C172" s="87">
        <v>0</v>
      </c>
      <c r="D172" s="87">
        <v>21765</v>
      </c>
      <c r="E172" s="87">
        <v>10000</v>
      </c>
      <c r="F172" s="34">
        <f t="shared" si="10"/>
        <v>45.945325063174828</v>
      </c>
      <c r="G172" s="19">
        <f t="shared" si="16"/>
        <v>10000</v>
      </c>
      <c r="H172" s="34">
        <v>0</v>
      </c>
      <c r="I172" s="1"/>
    </row>
    <row r="173" spans="1:9" s="6" customFormat="1" ht="78.75">
      <c r="A173" s="112" t="s">
        <v>191</v>
      </c>
      <c r="B173" s="61" t="s">
        <v>123</v>
      </c>
      <c r="C173" s="38">
        <f t="shared" ref="C173:E174" si="17">C174</f>
        <v>179.2</v>
      </c>
      <c r="D173" s="38">
        <f t="shared" si="17"/>
        <v>10.3</v>
      </c>
      <c r="E173" s="38">
        <f t="shared" si="17"/>
        <v>10.3</v>
      </c>
      <c r="F173" s="34">
        <f t="shared" si="10"/>
        <v>100</v>
      </c>
      <c r="G173" s="19">
        <f t="shared" si="16"/>
        <v>-168.89999999999998</v>
      </c>
      <c r="H173" s="34">
        <f>E173/C173*100</f>
        <v>5.7477678571428585</v>
      </c>
      <c r="I173" s="1"/>
    </row>
    <row r="174" spans="1:9" s="6" customFormat="1" ht="110.25">
      <c r="A174" s="80" t="s">
        <v>192</v>
      </c>
      <c r="B174" s="61" t="s">
        <v>124</v>
      </c>
      <c r="C174" s="38">
        <f t="shared" si="17"/>
        <v>179.2</v>
      </c>
      <c r="D174" s="38">
        <f t="shared" si="17"/>
        <v>10.3</v>
      </c>
      <c r="E174" s="38">
        <f t="shared" si="17"/>
        <v>10.3</v>
      </c>
      <c r="F174" s="34">
        <f t="shared" si="10"/>
        <v>100</v>
      </c>
      <c r="G174" s="19">
        <f t="shared" si="16"/>
        <v>-168.89999999999998</v>
      </c>
      <c r="H174" s="34">
        <f>E174/C174*100</f>
        <v>5.7477678571428585</v>
      </c>
      <c r="I174" s="1"/>
    </row>
    <row r="175" spans="1:9" s="6" customFormat="1" ht="110.25">
      <c r="A175" s="80" t="s">
        <v>193</v>
      </c>
      <c r="B175" s="61" t="s">
        <v>125</v>
      </c>
      <c r="C175" s="38">
        <f>C176+C182</f>
        <v>179.2</v>
      </c>
      <c r="D175" s="38">
        <f>D176+D182</f>
        <v>10.3</v>
      </c>
      <c r="E175" s="38">
        <f>E176+E182</f>
        <v>10.3</v>
      </c>
      <c r="F175" s="34">
        <f t="shared" si="10"/>
        <v>100</v>
      </c>
      <c r="G175" s="19">
        <f t="shared" si="16"/>
        <v>-168.89999999999998</v>
      </c>
      <c r="H175" s="34">
        <f>E175/C175*100</f>
        <v>5.7477678571428585</v>
      </c>
      <c r="I175" s="1"/>
    </row>
    <row r="176" spans="1:9" s="6" customFormat="1" ht="47.25">
      <c r="A176" s="80" t="s">
        <v>126</v>
      </c>
      <c r="B176" s="61" t="s">
        <v>122</v>
      </c>
      <c r="C176" s="38">
        <f>C177+C178+C181</f>
        <v>179.2</v>
      </c>
      <c r="D176" s="38">
        <f>D177+D178+D181</f>
        <v>10.3</v>
      </c>
      <c r="E176" s="38">
        <f>E177+E178+E181</f>
        <v>10.3</v>
      </c>
      <c r="F176" s="34">
        <f t="shared" si="10"/>
        <v>100</v>
      </c>
      <c r="G176" s="19">
        <f t="shared" si="16"/>
        <v>-168.89999999999998</v>
      </c>
      <c r="H176" s="34">
        <f>E176/C176*100</f>
        <v>5.7477678571428585</v>
      </c>
      <c r="I176" s="1"/>
    </row>
    <row r="177" spans="1:9" s="6" customFormat="1" ht="47.25" hidden="1">
      <c r="A177" s="80" t="s">
        <v>127</v>
      </c>
      <c r="B177" s="61" t="s">
        <v>130</v>
      </c>
      <c r="C177" s="38"/>
      <c r="D177" s="38"/>
      <c r="E177" s="38"/>
      <c r="F177" s="34" t="e">
        <f t="shared" si="10"/>
        <v>#DIV/0!</v>
      </c>
      <c r="G177" s="19">
        <f t="shared" si="16"/>
        <v>0</v>
      </c>
      <c r="H177" s="34" t="e">
        <f t="shared" ref="H177:H178" si="18">E177/C177*100</f>
        <v>#DIV/0!</v>
      </c>
      <c r="I177" s="1"/>
    </row>
    <row r="178" spans="1:9" s="6" customFormat="1" ht="47.25">
      <c r="A178" s="80" t="s">
        <v>128</v>
      </c>
      <c r="B178" s="61" t="s">
        <v>334</v>
      </c>
      <c r="C178" s="91">
        <f>C179+C180</f>
        <v>179.2</v>
      </c>
      <c r="D178" s="38">
        <f>D179+D180</f>
        <v>10.3</v>
      </c>
      <c r="E178" s="38">
        <f>E179+E180</f>
        <v>10.3</v>
      </c>
      <c r="F178" s="34">
        <f t="shared" si="10"/>
        <v>100</v>
      </c>
      <c r="G178" s="19">
        <f t="shared" si="16"/>
        <v>-168.89999999999998</v>
      </c>
      <c r="H178" s="34">
        <f t="shared" si="18"/>
        <v>5.7477678571428585</v>
      </c>
      <c r="I178" s="1"/>
    </row>
    <row r="179" spans="1:9" s="6" customFormat="1" ht="63">
      <c r="A179" s="80" t="s">
        <v>330</v>
      </c>
      <c r="B179" s="61" t="s">
        <v>332</v>
      </c>
      <c r="C179" s="91">
        <v>34.700000000000003</v>
      </c>
      <c r="D179" s="38">
        <v>10.3</v>
      </c>
      <c r="E179" s="38">
        <v>10.3</v>
      </c>
      <c r="F179" s="34">
        <f t="shared" si="10"/>
        <v>100</v>
      </c>
      <c r="G179" s="19">
        <f t="shared" si="16"/>
        <v>-24.400000000000002</v>
      </c>
      <c r="H179" s="34">
        <f>E179/C179*100</f>
        <v>29.682997118155619</v>
      </c>
      <c r="I179" s="1"/>
    </row>
    <row r="180" spans="1:9" s="6" customFormat="1" ht="63">
      <c r="A180" s="80" t="s">
        <v>331</v>
      </c>
      <c r="B180" s="61" t="s">
        <v>333</v>
      </c>
      <c r="C180" s="91">
        <v>144.5</v>
      </c>
      <c r="D180" s="38">
        <v>0</v>
      </c>
      <c r="E180" s="38">
        <v>0</v>
      </c>
      <c r="F180" s="34">
        <v>0</v>
      </c>
      <c r="G180" s="19">
        <f t="shared" si="16"/>
        <v>-144.5</v>
      </c>
      <c r="H180" s="34">
        <v>0</v>
      </c>
      <c r="I180" s="1"/>
    </row>
    <row r="181" spans="1:9" s="6" customFormat="1" ht="47.25" hidden="1">
      <c r="A181" s="80" t="s">
        <v>129</v>
      </c>
      <c r="B181" s="61" t="s">
        <v>131</v>
      </c>
      <c r="C181" s="38"/>
      <c r="D181" s="86"/>
      <c r="E181" s="86"/>
      <c r="F181" s="34" t="e">
        <f t="shared" si="10"/>
        <v>#DIV/0!</v>
      </c>
      <c r="G181" s="19">
        <f t="shared" si="16"/>
        <v>0</v>
      </c>
      <c r="H181" s="34" t="e">
        <f t="shared" si="11"/>
        <v>#DIV/0!</v>
      </c>
      <c r="I181" s="1"/>
    </row>
    <row r="182" spans="1:9" s="6" customFormat="1" ht="78.75" hidden="1">
      <c r="A182" s="80" t="s">
        <v>194</v>
      </c>
      <c r="B182" s="61" t="s">
        <v>304</v>
      </c>
      <c r="C182" s="87">
        <v>0</v>
      </c>
      <c r="D182" s="38">
        <v>0</v>
      </c>
      <c r="E182" s="87">
        <v>0</v>
      </c>
      <c r="F182" s="34">
        <v>0</v>
      </c>
      <c r="G182" s="19">
        <f t="shared" si="16"/>
        <v>0</v>
      </c>
      <c r="H182" s="34" t="e">
        <f t="shared" si="11"/>
        <v>#DIV/0!</v>
      </c>
      <c r="I182" s="1"/>
    </row>
    <row r="183" spans="1:9" s="6" customFormat="1" ht="47.25">
      <c r="A183" s="82" t="s">
        <v>195</v>
      </c>
      <c r="B183" s="61" t="s">
        <v>132</v>
      </c>
      <c r="C183" s="87">
        <f>C184</f>
        <v>-302</v>
      </c>
      <c r="D183" s="38">
        <f>D184</f>
        <v>-530.5</v>
      </c>
      <c r="E183" s="87">
        <f>E184</f>
        <v>-530.5</v>
      </c>
      <c r="F183" s="34">
        <f t="shared" si="10"/>
        <v>100</v>
      </c>
      <c r="G183" s="19">
        <f t="shared" si="16"/>
        <v>-228.5</v>
      </c>
      <c r="H183" s="34">
        <f t="shared" si="11"/>
        <v>175.66225165562915</v>
      </c>
      <c r="I183" s="1"/>
    </row>
    <row r="184" spans="1:9" s="6" customFormat="1" ht="63">
      <c r="A184" s="28" t="s">
        <v>196</v>
      </c>
      <c r="B184" s="77" t="s">
        <v>82</v>
      </c>
      <c r="C184" s="34">
        <f>C185+C186+C187+C188+C189</f>
        <v>-302</v>
      </c>
      <c r="D184" s="34">
        <f t="shared" ref="D184:E184" si="19">D185+D186+D187+D188+D189</f>
        <v>-530.5</v>
      </c>
      <c r="E184" s="34">
        <f t="shared" si="19"/>
        <v>-530.5</v>
      </c>
      <c r="F184" s="34">
        <f t="shared" si="10"/>
        <v>100</v>
      </c>
      <c r="G184" s="19">
        <f t="shared" si="16"/>
        <v>-228.5</v>
      </c>
      <c r="H184" s="34">
        <f t="shared" si="11"/>
        <v>175.66225165562915</v>
      </c>
      <c r="I184" s="1"/>
    </row>
    <row r="185" spans="1:9" s="6" customFormat="1" ht="78.75" hidden="1">
      <c r="A185" s="28" t="s">
        <v>197</v>
      </c>
      <c r="B185" s="77" t="s">
        <v>83</v>
      </c>
      <c r="C185" s="87">
        <v>0</v>
      </c>
      <c r="D185" s="34">
        <v>0</v>
      </c>
      <c r="E185" s="87">
        <v>0</v>
      </c>
      <c r="F185" s="34"/>
      <c r="G185" s="19">
        <f t="shared" si="16"/>
        <v>0</v>
      </c>
      <c r="H185" s="34" t="e">
        <f t="shared" si="11"/>
        <v>#DIV/0!</v>
      </c>
      <c r="I185" s="1"/>
    </row>
    <row r="186" spans="1:9" s="6" customFormat="1" ht="63" hidden="1">
      <c r="A186" s="28" t="s">
        <v>199</v>
      </c>
      <c r="B186" s="77" t="s">
        <v>136</v>
      </c>
      <c r="C186" s="87">
        <v>0</v>
      </c>
      <c r="D186" s="34">
        <v>0</v>
      </c>
      <c r="E186" s="87">
        <v>0</v>
      </c>
      <c r="F186" s="34" t="e">
        <f t="shared" ref="F186:F189" si="20">E186/D186*100</f>
        <v>#DIV/0!</v>
      </c>
      <c r="G186" s="19">
        <f t="shared" si="16"/>
        <v>0</v>
      </c>
      <c r="H186" s="34" t="e">
        <f t="shared" si="11"/>
        <v>#DIV/0!</v>
      </c>
      <c r="I186" s="1"/>
    </row>
    <row r="187" spans="1:9" s="6" customFormat="1" ht="47.25" hidden="1">
      <c r="A187" s="28" t="s">
        <v>221</v>
      </c>
      <c r="B187" s="77" t="s">
        <v>250</v>
      </c>
      <c r="C187" s="87">
        <v>0</v>
      </c>
      <c r="D187" s="34">
        <v>0</v>
      </c>
      <c r="E187" s="87">
        <v>0</v>
      </c>
      <c r="F187" s="34"/>
      <c r="G187" s="19">
        <f t="shared" si="16"/>
        <v>0</v>
      </c>
      <c r="H187" s="34" t="e">
        <f t="shared" si="11"/>
        <v>#DIV/0!</v>
      </c>
      <c r="I187" s="1"/>
    </row>
    <row r="188" spans="1:9" s="6" customFormat="1" ht="110.25" hidden="1">
      <c r="A188" s="28" t="s">
        <v>247</v>
      </c>
      <c r="B188" s="77" t="s">
        <v>248</v>
      </c>
      <c r="C188" s="87">
        <v>0</v>
      </c>
      <c r="D188" s="34">
        <v>0</v>
      </c>
      <c r="E188" s="87">
        <v>0</v>
      </c>
      <c r="F188" s="34">
        <v>0</v>
      </c>
      <c r="G188" s="19">
        <f t="shared" si="16"/>
        <v>0</v>
      </c>
      <c r="H188" s="34" t="e">
        <f t="shared" si="11"/>
        <v>#DIV/0!</v>
      </c>
      <c r="I188" s="1"/>
    </row>
    <row r="189" spans="1:9" s="107" customFormat="1" ht="63">
      <c r="A189" s="109" t="s">
        <v>198</v>
      </c>
      <c r="B189" s="96" t="s">
        <v>84</v>
      </c>
      <c r="C189" s="99">
        <v>-302</v>
      </c>
      <c r="D189" s="105">
        <v>-530.5</v>
      </c>
      <c r="E189" s="99">
        <v>-530.5</v>
      </c>
      <c r="F189" s="105">
        <f t="shared" si="20"/>
        <v>100</v>
      </c>
      <c r="G189" s="106">
        <f t="shared" si="16"/>
        <v>-228.5</v>
      </c>
      <c r="H189" s="34">
        <f t="shared" si="11"/>
        <v>175.66225165562915</v>
      </c>
      <c r="I189" s="98"/>
    </row>
    <row r="190" spans="1:9" s="6" customFormat="1">
      <c r="A190" s="11"/>
      <c r="B190" s="12" t="s">
        <v>85</v>
      </c>
      <c r="C190" s="10">
        <f>C6+C34</f>
        <v>3334079.1</v>
      </c>
      <c r="D190" s="10">
        <f>D6+D34</f>
        <v>5170337.3000000007</v>
      </c>
      <c r="E190" s="10">
        <f>E6+E34</f>
        <v>3500737.8</v>
      </c>
      <c r="F190" s="10">
        <f t="shared" si="10"/>
        <v>67.708112582906338</v>
      </c>
      <c r="G190" s="21">
        <f t="shared" si="16"/>
        <v>166658.69999999972</v>
      </c>
      <c r="H190" s="10">
        <f t="shared" si="11"/>
        <v>104.99864265367908</v>
      </c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  <row r="1016" spans="1:9" s="6" customFormat="1">
      <c r="A1016" s="13"/>
      <c r="B1016" s="14"/>
      <c r="C1016" s="14"/>
      <c r="D1016" s="15"/>
      <c r="E1016" s="16"/>
      <c r="G1016" s="17"/>
      <c r="H1016" s="18"/>
      <c r="I1016" s="1"/>
    </row>
    <row r="1017" spans="1:9" s="6" customFormat="1">
      <c r="A1017" s="13"/>
      <c r="B1017" s="14"/>
      <c r="C1017" s="14"/>
      <c r="D1017" s="15"/>
      <c r="E1017" s="16"/>
      <c r="G1017" s="17"/>
      <c r="H1017" s="18"/>
      <c r="I1017" s="1"/>
    </row>
    <row r="1018" spans="1:9" s="6" customFormat="1">
      <c r="A1018" s="13"/>
      <c r="B1018" s="14"/>
      <c r="C1018" s="14"/>
      <c r="D1018" s="15"/>
      <c r="E1018" s="16"/>
      <c r="G1018" s="17"/>
      <c r="H1018" s="18"/>
      <c r="I1018" s="1"/>
    </row>
    <row r="1019" spans="1:9" s="6" customFormat="1">
      <c r="A1019" s="13"/>
      <c r="B1019" s="14"/>
      <c r="C1019" s="14"/>
      <c r="D1019" s="15"/>
      <c r="E1019" s="16"/>
      <c r="G1019" s="17"/>
      <c r="H1019" s="18"/>
      <c r="I1019" s="1"/>
    </row>
    <row r="1020" spans="1:9" s="6" customFormat="1">
      <c r="A1020" s="13"/>
      <c r="B1020" s="14"/>
      <c r="C1020" s="14"/>
      <c r="D1020" s="15"/>
      <c r="E1020" s="16"/>
      <c r="G1020" s="17"/>
      <c r="H1020" s="18"/>
      <c r="I1020" s="1"/>
    </row>
    <row r="1021" spans="1:9" s="6" customFormat="1">
      <c r="A1021" s="13"/>
      <c r="B1021" s="14"/>
      <c r="C1021" s="14"/>
      <c r="D1021" s="15"/>
      <c r="E1021" s="16"/>
      <c r="G1021" s="17"/>
      <c r="H1021" s="18"/>
      <c r="I1021" s="1"/>
    </row>
    <row r="1022" spans="1:9" s="6" customFormat="1">
      <c r="A1022" s="13"/>
      <c r="B1022" s="14"/>
      <c r="C1022" s="14"/>
      <c r="D1022" s="15"/>
      <c r="E1022" s="16"/>
      <c r="G1022" s="17"/>
      <c r="H1022" s="18"/>
      <c r="I1022" s="1"/>
    </row>
    <row r="1023" spans="1:9" s="6" customFormat="1">
      <c r="A1023" s="13"/>
      <c r="B1023" s="14"/>
      <c r="C1023" s="14"/>
      <c r="D1023" s="15"/>
      <c r="E1023" s="16"/>
      <c r="G1023" s="17"/>
      <c r="H1023" s="18"/>
      <c r="I1023" s="1"/>
    </row>
    <row r="1024" spans="1:9" s="6" customFormat="1">
      <c r="A1024" s="13"/>
      <c r="B1024" s="14"/>
      <c r="C1024" s="14"/>
      <c r="D1024" s="15"/>
      <c r="E1024" s="16"/>
      <c r="G1024" s="17"/>
      <c r="H1024" s="18"/>
      <c r="I1024" s="1"/>
    </row>
    <row r="1025" spans="1:9" s="6" customFormat="1">
      <c r="A1025" s="13"/>
      <c r="B1025" s="14"/>
      <c r="C1025" s="14"/>
      <c r="D1025" s="15"/>
      <c r="E1025" s="16"/>
      <c r="G1025" s="17"/>
      <c r="H1025" s="18"/>
      <c r="I1025" s="1"/>
    </row>
    <row r="1026" spans="1:9" s="6" customFormat="1">
      <c r="A1026" s="13"/>
      <c r="B1026" s="14"/>
      <c r="C1026" s="14"/>
      <c r="D1026" s="15"/>
      <c r="E1026" s="16"/>
      <c r="G1026" s="17"/>
      <c r="H1026" s="18"/>
      <c r="I1026" s="1"/>
    </row>
    <row r="1027" spans="1:9" s="6" customFormat="1">
      <c r="A1027" s="13"/>
      <c r="B1027" s="14"/>
      <c r="C1027" s="14"/>
      <c r="D1027" s="15"/>
      <c r="E1027" s="16"/>
      <c r="G1027" s="17"/>
      <c r="H1027" s="18"/>
      <c r="I1027" s="1"/>
    </row>
    <row r="1028" spans="1:9" s="6" customFormat="1">
      <c r="A1028" s="13"/>
      <c r="B1028" s="14"/>
      <c r="C1028" s="14"/>
      <c r="D1028" s="15"/>
      <c r="E1028" s="16"/>
      <c r="G1028" s="17"/>
      <c r="H1028" s="18"/>
      <c r="I1028" s="1"/>
    </row>
    <row r="1029" spans="1:9" s="6" customFormat="1">
      <c r="A1029" s="13"/>
      <c r="B1029" s="14"/>
      <c r="C1029" s="14"/>
      <c r="D1029" s="15"/>
      <c r="E1029" s="16"/>
      <c r="G1029" s="17"/>
      <c r="H1029" s="18"/>
      <c r="I1029" s="1"/>
    </row>
    <row r="1030" spans="1:9" s="6" customFormat="1">
      <c r="A1030" s="13"/>
      <c r="B1030" s="14"/>
      <c r="C1030" s="14"/>
      <c r="D1030" s="15"/>
      <c r="E1030" s="16"/>
      <c r="G1030" s="17"/>
      <c r="H1030" s="18"/>
      <c r="I1030" s="1"/>
    </row>
    <row r="1031" spans="1:9" s="6" customFormat="1">
      <c r="A1031" s="13"/>
      <c r="B1031" s="14"/>
      <c r="C1031" s="14"/>
      <c r="D1031" s="15"/>
      <c r="E1031" s="16"/>
      <c r="G1031" s="17"/>
      <c r="H1031" s="18"/>
      <c r="I1031" s="1"/>
    </row>
    <row r="1032" spans="1:9" s="6" customFormat="1">
      <c r="A1032" s="13"/>
      <c r="B1032" s="14"/>
      <c r="C1032" s="14"/>
      <c r="D1032" s="15"/>
      <c r="E1032" s="16"/>
      <c r="G1032" s="17"/>
      <c r="H1032" s="18"/>
      <c r="I1032" s="1"/>
    </row>
    <row r="1033" spans="1:9" s="6" customFormat="1">
      <c r="A1033" s="13"/>
      <c r="B1033" s="14"/>
      <c r="C1033" s="14"/>
      <c r="D1033" s="15"/>
      <c r="E1033" s="16"/>
      <c r="G1033" s="17"/>
      <c r="H1033" s="18"/>
      <c r="I1033" s="1"/>
    </row>
    <row r="1034" spans="1:9" s="6" customFormat="1">
      <c r="A1034" s="13"/>
      <c r="B1034" s="14"/>
      <c r="C1034" s="14"/>
      <c r="D1034" s="15"/>
      <c r="E1034" s="16"/>
      <c r="G1034" s="17"/>
      <c r="H1034" s="18"/>
      <c r="I1034" s="1"/>
    </row>
    <row r="1035" spans="1:9" s="6" customFormat="1">
      <c r="A1035" s="13"/>
      <c r="B1035" s="14"/>
      <c r="C1035" s="14"/>
      <c r="D1035" s="15"/>
      <c r="E1035" s="16"/>
      <c r="G1035" s="17"/>
      <c r="H1035" s="18"/>
      <c r="I1035" s="1"/>
    </row>
    <row r="1036" spans="1:9" s="6" customFormat="1">
      <c r="A1036" s="13"/>
      <c r="B1036" s="14"/>
      <c r="C1036" s="14"/>
      <c r="D1036" s="15"/>
      <c r="E1036" s="16"/>
      <c r="G1036" s="17"/>
      <c r="H1036" s="18"/>
      <c r="I1036" s="1"/>
    </row>
    <row r="1037" spans="1:9" s="6" customFormat="1">
      <c r="A1037" s="13"/>
      <c r="B1037" s="14"/>
      <c r="C1037" s="14"/>
      <c r="D1037" s="15"/>
      <c r="E1037" s="16"/>
      <c r="G1037" s="17"/>
      <c r="H1037" s="18"/>
      <c r="I1037" s="1"/>
    </row>
    <row r="1038" spans="1:9" s="6" customFormat="1">
      <c r="A1038" s="13"/>
      <c r="B1038" s="14"/>
      <c r="C1038" s="14"/>
      <c r="D1038" s="15"/>
      <c r="E1038" s="16"/>
      <c r="G1038" s="17"/>
      <c r="H1038" s="18"/>
      <c r="I1038" s="1"/>
    </row>
    <row r="1039" spans="1:9" s="6" customFormat="1">
      <c r="A1039" s="13"/>
      <c r="B1039" s="14"/>
      <c r="C1039" s="14"/>
      <c r="D1039" s="15"/>
      <c r="E1039" s="16"/>
      <c r="G1039" s="17"/>
      <c r="H1039" s="18"/>
      <c r="I1039" s="1"/>
    </row>
    <row r="1040" spans="1:9" s="6" customFormat="1">
      <c r="A1040" s="13"/>
      <c r="B1040" s="14"/>
      <c r="C1040" s="14"/>
      <c r="D1040" s="15"/>
      <c r="E1040" s="16"/>
      <c r="G1040" s="17"/>
      <c r="H1040" s="18"/>
      <c r="I1040" s="1"/>
    </row>
    <row r="1041" spans="1:9" s="6" customFormat="1">
      <c r="A1041" s="13"/>
      <c r="B1041" s="14"/>
      <c r="C1041" s="14"/>
      <c r="D1041" s="15"/>
      <c r="E1041" s="16"/>
      <c r="G1041" s="17"/>
      <c r="H1041" s="18"/>
      <c r="I1041" s="1"/>
    </row>
    <row r="1042" spans="1:9" s="6" customFormat="1">
      <c r="A1042" s="13"/>
      <c r="B1042" s="14"/>
      <c r="C1042" s="14"/>
      <c r="D1042" s="15"/>
      <c r="E1042" s="16"/>
      <c r="G1042" s="17"/>
      <c r="H1042" s="18"/>
      <c r="I1042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1" orientation="portrait" r:id="rId1"/>
  <headerFooter alignWithMargins="0"/>
  <rowBreaks count="4" manualBreakCount="4">
    <brk id="35" max="7" man="1"/>
    <brk id="83" max="7" man="1"/>
    <brk id="123" max="7" man="1"/>
    <brk id="16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Кирилл Николаевич Лисицын</cp:lastModifiedBy>
  <cp:lastPrinted>2025-01-28T12:39:56Z</cp:lastPrinted>
  <dcterms:created xsi:type="dcterms:W3CDTF">2005-02-07T11:49:35Z</dcterms:created>
  <dcterms:modified xsi:type="dcterms:W3CDTF">2025-10-23T11:52:52Z</dcterms:modified>
</cp:coreProperties>
</file>